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X:\Chemistry\ResearchProjects\ASartbaeva\RE-CH1318\002 - Experiments\003 - Student\Lucy MCHEM data\"/>
    </mc:Choice>
  </mc:AlternateContent>
  <xr:revisionPtr revIDLastSave="0" documentId="13_ncr:1_{4A7F8EF1-87DA-4D72-9795-2473D39E8340}" xr6:coauthVersionLast="43" xr6:coauthVersionMax="43" xr10:uidLastSave="{00000000-0000-0000-0000-000000000000}"/>
  <bookViews>
    <workbookView xWindow="-108" yWindow="-108" windowWidth="23256" windowHeight="12576" activeTab="3" xr2:uid="{00000000-000D-0000-FFFF-FFFF00000000}"/>
  </bookViews>
  <sheets>
    <sheet name="End point" sheetId="1" r:id="rId1"/>
    <sheet name="Sheet1" sheetId="2" r:id="rId2"/>
    <sheet name="Sheet2" sheetId="3" r:id="rId3"/>
    <sheet name="matlab" sheetId="4" r:id="rId4"/>
  </sheets>
  <definedNames>
    <definedName name="_xlnm._FilterDatabase" localSheetId="0" hidden="1">'End point'!$B$51:$G$88</definedName>
    <definedName name="_xlnm._FilterDatabase" localSheetId="1" hidden="1">Sheet1!$A$1:$F$38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" i="4" l="1"/>
  <c r="I85" i="1" l="1"/>
  <c r="I79" i="1"/>
  <c r="I76" i="1"/>
  <c r="I73" i="1"/>
  <c r="I70" i="1"/>
  <c r="I67" i="1"/>
  <c r="I64" i="1"/>
  <c r="I61" i="1"/>
  <c r="I58" i="1"/>
  <c r="I55" i="1"/>
  <c r="I52" i="1"/>
  <c r="H88" i="1"/>
  <c r="H85" i="1"/>
  <c r="H79" i="1"/>
  <c r="H76" i="1"/>
  <c r="H73" i="1"/>
  <c r="H70" i="1"/>
  <c r="H67" i="1"/>
  <c r="H64" i="1"/>
  <c r="H61" i="1"/>
  <c r="H58" i="1"/>
  <c r="H55" i="1"/>
  <c r="H52" i="1"/>
  <c r="P47" i="1" l="1"/>
  <c r="F52" i="1"/>
  <c r="F58" i="1"/>
  <c r="F53" i="1"/>
  <c r="F54" i="1"/>
  <c r="F56" i="1"/>
  <c r="F59" i="1"/>
  <c r="F57" i="1"/>
  <c r="F61" i="1"/>
  <c r="F62" i="1"/>
  <c r="F63" i="1"/>
  <c r="F60" i="1"/>
  <c r="F67" i="1"/>
  <c r="F68" i="1"/>
  <c r="F69" i="1"/>
  <c r="F70" i="1"/>
  <c r="F71" i="1"/>
  <c r="F72" i="1"/>
  <c r="F73" i="1"/>
  <c r="F74" i="1"/>
  <c r="F75" i="1"/>
  <c r="F64" i="1"/>
  <c r="F65" i="1"/>
  <c r="F66" i="1"/>
  <c r="F88" i="1"/>
  <c r="F85" i="1"/>
  <c r="F86" i="1"/>
  <c r="F87" i="1"/>
  <c r="F82" i="1"/>
  <c r="F83" i="1"/>
  <c r="F84" i="1"/>
  <c r="F79" i="1"/>
  <c r="F80" i="1"/>
  <c r="F81" i="1"/>
  <c r="F76" i="1"/>
  <c r="F77" i="1"/>
  <c r="F78" i="1"/>
  <c r="F55" i="1"/>
  <c r="H82" i="1" l="1"/>
  <c r="I82" i="1"/>
  <c r="O51" i="1"/>
  <c r="O44" i="1"/>
  <c r="P45" i="1"/>
  <c r="Q46" i="1"/>
  <c r="O48" i="1"/>
  <c r="P49" i="1"/>
  <c r="M48" i="1"/>
  <c r="M40" i="1"/>
  <c r="M52" i="1" s="1"/>
  <c r="N33" i="1"/>
  <c r="N44" i="1" s="1"/>
  <c r="O33" i="1"/>
  <c r="P33" i="1"/>
  <c r="P44" i="1" s="1"/>
  <c r="Q33" i="1"/>
  <c r="Q44" i="1" s="1"/>
  <c r="N34" i="1"/>
  <c r="N45" i="1" s="1"/>
  <c r="O34" i="1"/>
  <c r="O45" i="1" s="1"/>
  <c r="P34" i="1"/>
  <c r="Q34" i="1"/>
  <c r="Q45" i="1" s="1"/>
  <c r="N35" i="1"/>
  <c r="N46" i="1" s="1"/>
  <c r="O35" i="1"/>
  <c r="O46" i="1" s="1"/>
  <c r="P35" i="1"/>
  <c r="P46" i="1" s="1"/>
  <c r="Q35" i="1"/>
  <c r="N36" i="1"/>
  <c r="N47" i="1" s="1"/>
  <c r="O36" i="1"/>
  <c r="O47" i="1" s="1"/>
  <c r="P36" i="1"/>
  <c r="Q36" i="1"/>
  <c r="Q47" i="1" s="1"/>
  <c r="N37" i="1"/>
  <c r="N48" i="1" s="1"/>
  <c r="O37" i="1"/>
  <c r="Q37" i="1"/>
  <c r="Q48" i="1" s="1"/>
  <c r="N38" i="1"/>
  <c r="N49" i="1" s="1"/>
  <c r="O38" i="1"/>
  <c r="O49" i="1" s="1"/>
  <c r="P38" i="1"/>
  <c r="Q38" i="1"/>
  <c r="Q49" i="1" s="1"/>
  <c r="N39" i="1"/>
  <c r="N51" i="1" s="1"/>
  <c r="O39" i="1"/>
  <c r="P39" i="1"/>
  <c r="P51" i="1" s="1"/>
  <c r="N40" i="1"/>
  <c r="N52" i="1" s="1"/>
  <c r="O40" i="1"/>
  <c r="O52" i="1" s="1"/>
  <c r="P40" i="1"/>
  <c r="P52" i="1" s="1"/>
  <c r="M34" i="1"/>
  <c r="M45" i="1" s="1"/>
  <c r="M35" i="1"/>
  <c r="M46" i="1" s="1"/>
  <c r="M36" i="1"/>
  <c r="M47" i="1" s="1"/>
  <c r="M37" i="1"/>
  <c r="M38" i="1"/>
  <c r="M49" i="1" s="1"/>
  <c r="M39" i="1"/>
  <c r="M51" i="1" s="1"/>
  <c r="M33" i="1"/>
  <c r="M44" i="1" s="1"/>
  <c r="B34" i="1"/>
  <c r="B35" i="1" s="1"/>
  <c r="B36" i="1" s="1"/>
  <c r="B37" i="1" s="1"/>
  <c r="B38" i="1" s="1"/>
  <c r="B39" i="1" s="1"/>
</calcChain>
</file>

<file path=xl/sharedStrings.xml><?xml version="1.0" encoding="utf-8"?>
<sst xmlns="http://schemas.openxmlformats.org/spreadsheetml/2006/main" count="334" uniqueCount="120">
  <si>
    <t>User: USER</t>
  </si>
  <si>
    <t>Path: C:\Program Files (x86)\BMG\PHERAstar\User\Data\</t>
  </si>
  <si>
    <t>Test ID: 26</t>
  </si>
  <si>
    <t>Test Name: ENZCHECK LYSOZYME</t>
  </si>
  <si>
    <t>Date: 11/03/2019</t>
  </si>
  <si>
    <t>Time: 15:56:33</t>
  </si>
  <si>
    <t>ID1: ENZCHECK LUCY</t>
  </si>
  <si>
    <t>Fluorescence (FI)</t>
  </si>
  <si>
    <t>Raw Data (485, 520)</t>
  </si>
  <si>
    <t>A</t>
  </si>
  <si>
    <t>B</t>
  </si>
  <si>
    <t>C</t>
  </si>
  <si>
    <t>D</t>
  </si>
  <si>
    <t>E</t>
  </si>
  <si>
    <t>F</t>
  </si>
  <si>
    <t>G</t>
  </si>
  <si>
    <t>H</t>
  </si>
  <si>
    <t>sample</t>
  </si>
  <si>
    <t>UI/ml</t>
  </si>
  <si>
    <t>Sample</t>
  </si>
  <si>
    <t>Average absorbance</t>
  </si>
  <si>
    <t>Concentration mg/mL (without dilution)</t>
  </si>
  <si>
    <t xml:space="preserve">Dilution factor </t>
  </si>
  <si>
    <t>Concentration mg/mL (with dilution)</t>
  </si>
  <si>
    <t>Number in Enz activity assay</t>
  </si>
  <si>
    <t>1 Ly 3 month</t>
  </si>
  <si>
    <t>2 Ly 3 month</t>
  </si>
  <si>
    <t>3 Ly 3 month</t>
  </si>
  <si>
    <t>1 Ly 2 month</t>
  </si>
  <si>
    <t>2 Ly 2 month</t>
  </si>
  <si>
    <t>3 Ly 2 month</t>
  </si>
  <si>
    <t>1 Ly 24 hours</t>
  </si>
  <si>
    <t>2 Ly 24 hours</t>
  </si>
  <si>
    <t>3 Ly 24 hours</t>
  </si>
  <si>
    <t>1 Ly Freezethaw</t>
  </si>
  <si>
    <t>2 Ly Freezethaw</t>
  </si>
  <si>
    <t>3 Ly Freezethaw</t>
  </si>
  <si>
    <t>1 B 3 month</t>
  </si>
  <si>
    <t>2 B 3 month</t>
  </si>
  <si>
    <t>3 B 3 month</t>
  </si>
  <si>
    <t>1 B 2 month</t>
  </si>
  <si>
    <t>2 B 2 month</t>
  </si>
  <si>
    <t>3 B 2 month</t>
  </si>
  <si>
    <t>D 3 month release</t>
  </si>
  <si>
    <t>E 3 month release</t>
  </si>
  <si>
    <t>F 3 month release</t>
  </si>
  <si>
    <t>D 2 month release</t>
  </si>
  <si>
    <t>E 2 month release</t>
  </si>
  <si>
    <t>F 2 month release</t>
  </si>
  <si>
    <t>H 24 h release</t>
  </si>
  <si>
    <t>J 24 h release</t>
  </si>
  <si>
    <t>K 24 h release</t>
  </si>
  <si>
    <t>I FT release</t>
  </si>
  <si>
    <t>G FT release</t>
  </si>
  <si>
    <t>C FT release</t>
  </si>
  <si>
    <t>Fresh lyophilised</t>
  </si>
  <si>
    <t>1 B 24hrs</t>
  </si>
  <si>
    <t>2 B 24hrs</t>
  </si>
  <si>
    <t>3 B 24hrs</t>
  </si>
  <si>
    <t>1 B FT</t>
  </si>
  <si>
    <t>2 B FT</t>
  </si>
  <si>
    <t>3 B FT</t>
  </si>
  <si>
    <t>mg/ml</t>
  </si>
  <si>
    <t>UI/mg</t>
  </si>
  <si>
    <t>Multiple Comparisons</t>
  </si>
  <si>
    <t xml:space="preserve">Dependent Variable:   VAR00002 </t>
  </si>
  <si>
    <t xml:space="preserve">Bonferroni </t>
  </si>
  <si>
    <t>(I) VAR00001</t>
  </si>
  <si>
    <t>(J) VAR00001</t>
  </si>
  <si>
    <t>Mean Difference (I-J)</t>
  </si>
  <si>
    <t>Std. Error</t>
  </si>
  <si>
    <t>Sig.</t>
  </si>
  <si>
    <t>95% Confidence Interval</t>
  </si>
  <si>
    <t>Lower Bound</t>
  </si>
  <si>
    <t>Upper Bound</t>
  </si>
  <si>
    <t>13748.00000*</t>
  </si>
  <si>
    <t>13239.00000*</t>
  </si>
  <si>
    <t>11066.33333*</t>
  </si>
  <si>
    <t>14019.33333*</t>
  </si>
  <si>
    <t>13510.33333*</t>
  </si>
  <si>
    <t>11337.66667*</t>
  </si>
  <si>
    <t>13060.33333*</t>
  </si>
  <si>
    <t>12551.33333*</t>
  </si>
  <si>
    <t>12977.66667*</t>
  </si>
  <si>
    <t>12468.66667*</t>
  </si>
  <si>
    <t>-11550.00000*</t>
  </si>
  <si>
    <t>12235.66667*</t>
  </si>
  <si>
    <t>11726.66667*</t>
  </si>
  <si>
    <t>-13748.00000*</t>
  </si>
  <si>
    <t>-14019.33333*</t>
  </si>
  <si>
    <t>-13060.33333*</t>
  </si>
  <si>
    <t>-12977.66667*</t>
  </si>
  <si>
    <t>-12235.66667*</t>
  </si>
  <si>
    <t>-17593.33333*</t>
  </si>
  <si>
    <t>-13239.00000*</t>
  </si>
  <si>
    <t>-13510.33333*</t>
  </si>
  <si>
    <t>-12551.33333*</t>
  </si>
  <si>
    <t>-12468.66667*</t>
  </si>
  <si>
    <t>-11726.66667*</t>
  </si>
  <si>
    <t>-17084.33333*</t>
  </si>
  <si>
    <t>-14220.66667*</t>
  </si>
  <si>
    <t>-11066.33333*</t>
  </si>
  <si>
    <t>-11337.66667*</t>
  </si>
  <si>
    <t>-14911.66667*</t>
  </si>
  <si>
    <t>11550.00000*</t>
  </si>
  <si>
    <t>17593.33333*</t>
  </si>
  <si>
    <t>17084.33333*</t>
  </si>
  <si>
    <t>14220.66667*</t>
  </si>
  <si>
    <t>14911.66667*</t>
  </si>
  <si>
    <t>* The mean difference is significant at the 0.05 level.</t>
  </si>
  <si>
    <t>FT rel</t>
  </si>
  <si>
    <t>24h rel</t>
  </si>
  <si>
    <t>2 month rel</t>
  </si>
  <si>
    <t>3 month rel</t>
  </si>
  <si>
    <t xml:space="preserve"> ly ft</t>
  </si>
  <si>
    <t>ly 24</t>
  </si>
  <si>
    <t>ly 2 month</t>
  </si>
  <si>
    <t>ly 3 month</t>
  </si>
  <si>
    <t>native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</si>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</sst>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  <font>
      <b/>
      <sz val="9"/>
      <color indexed="8"/>
      <name val="Arial Bold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1" fontId="0" fillId="0" borderId="1" xfId="0" applyNumberFormat="1" applyBorder="1" applyAlignment="1">
      <alignment horizontal="right"/>
    </xf>
    <xf numFmtId="0" fontId="0" fillId="0" borderId="1" xfId="0" applyBorder="1"/>
    <xf numFmtId="1" fontId="3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4" fontId="0" fillId="0" borderId="1" xfId="0" applyNumberFormat="1" applyBorder="1" applyAlignment="1">
      <alignment horizontal="center"/>
    </xf>
    <xf numFmtId="1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2" fillId="0" borderId="2" xfId="0" applyFont="1" applyBorder="1"/>
    <xf numFmtId="0" fontId="0" fillId="0" borderId="3" xfId="0" applyBorder="1"/>
    <xf numFmtId="0" fontId="0" fillId="0" borderId="4" xfId="0" applyBorder="1" applyAlignment="1">
      <alignment horizontal="left"/>
    </xf>
    <xf numFmtId="1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5" xfId="0" applyBorder="1"/>
    <xf numFmtId="1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 applyAlignment="1">
      <alignment horizontal="left"/>
    </xf>
    <xf numFmtId="1" fontId="0" fillId="0" borderId="10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left"/>
    </xf>
    <xf numFmtId="1" fontId="4" fillId="0" borderId="14" xfId="0" applyNumberFormat="1" applyFon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0" fillId="0" borderId="15" xfId="0" applyBorder="1"/>
    <xf numFmtId="1" fontId="0" fillId="0" borderId="16" xfId="0" applyNumberFormat="1" applyBorder="1"/>
    <xf numFmtId="0" fontId="5" fillId="0" borderId="0" xfId="1"/>
    <xf numFmtId="0" fontId="0" fillId="0" borderId="6" xfId="0" applyBorder="1"/>
    <xf numFmtId="0" fontId="2" fillId="0" borderId="7" xfId="0" applyFont="1" applyBorder="1"/>
    <xf numFmtId="0" fontId="2" fillId="0" borderId="9" xfId="0" applyFont="1" applyBorder="1"/>
    <xf numFmtId="0" fontId="0" fillId="0" borderId="18" xfId="0" applyBorder="1"/>
    <xf numFmtId="0" fontId="2" fillId="0" borderId="3" xfId="0" applyFont="1" applyBorder="1"/>
    <xf numFmtId="0" fontId="0" fillId="0" borderId="17" xfId="0" applyBorder="1"/>
    <xf numFmtId="0" fontId="6" fillId="0" borderId="0" xfId="1" applyFont="1" applyAlignment="1">
      <alignment horizontal="center" vertical="center" wrapText="1"/>
    </xf>
  </cellXfs>
  <cellStyles count="2">
    <cellStyle name="Normal" xfId="0" builtinId="0"/>
    <cellStyle name="Normal_Sheet2" xfId="1" xr:uid="{6C99C740-CC68-4D6B-91DC-FE645021C97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00503062117236"/>
                  <c:y val="-0.179908501020705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'End point'!$B$33:$B$39</c:f>
              <c:numCache>
                <c:formatCode>General</c:formatCode>
                <c:ptCount val="7"/>
                <c:pt idx="0">
                  <c:v>250</c:v>
                </c:pt>
                <c:pt idx="1">
                  <c:v>125</c:v>
                </c:pt>
                <c:pt idx="2">
                  <c:v>62.5</c:v>
                </c:pt>
                <c:pt idx="3">
                  <c:v>31.25</c:v>
                </c:pt>
                <c:pt idx="4">
                  <c:v>15.625</c:v>
                </c:pt>
                <c:pt idx="5">
                  <c:v>7.8125</c:v>
                </c:pt>
                <c:pt idx="6">
                  <c:v>3.90625</c:v>
                </c:pt>
              </c:numCache>
            </c:numRef>
          </c:xVal>
          <c:yVal>
            <c:numRef>
              <c:f>'End point'!$C$33:$C$39</c:f>
              <c:numCache>
                <c:formatCode>General</c:formatCode>
                <c:ptCount val="7"/>
                <c:pt idx="0">
                  <c:v>202032</c:v>
                </c:pt>
                <c:pt idx="1">
                  <c:v>121235</c:v>
                </c:pt>
                <c:pt idx="2">
                  <c:v>41746</c:v>
                </c:pt>
                <c:pt idx="3">
                  <c:v>12531</c:v>
                </c:pt>
                <c:pt idx="4">
                  <c:v>8922</c:v>
                </c:pt>
                <c:pt idx="5">
                  <c:v>4133</c:v>
                </c:pt>
                <c:pt idx="6">
                  <c:v>3622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44-4F30-A902-423334913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893680"/>
        <c:axId val="641887448"/>
      </c:scatterChart>
      <c:valAx>
        <c:axId val="641893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87448"/>
        <c:crosses val="autoZero"/>
        <c:crossBetween val="midCat"/>
      </c:valAx>
      <c:valAx>
        <c:axId val="641887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93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'End point'!$F$51</c:f>
              <c:strCache>
                <c:ptCount val="1"/>
                <c:pt idx="0">
                  <c:v>UI/mg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'End point'!$F$52:$F$88</c:f>
              <c:numCache>
                <c:formatCode>0</c:formatCode>
                <c:ptCount val="37"/>
                <c:pt idx="0">
                  <c:v>17487.297340166468</c:v>
                </c:pt>
                <c:pt idx="1">
                  <c:v>24658.357262521422</c:v>
                </c:pt>
                <c:pt idx="2">
                  <c:v>18766.385415598041</c:v>
                </c:pt>
                <c:pt idx="3">
                  <c:v>20874.086796680367</c:v>
                </c:pt>
                <c:pt idx="4">
                  <c:v>23074.753448437146</c:v>
                </c:pt>
                <c:pt idx="5">
                  <c:v>17775.554072815143</c:v>
                </c:pt>
                <c:pt idx="6">
                  <c:v>22183.651016588585</c:v>
                </c:pt>
                <c:pt idx="7">
                  <c:v>19824.406779779245</c:v>
                </c:pt>
                <c:pt idx="8">
                  <c:v>16839.705156170236</c:v>
                </c:pt>
                <c:pt idx="9">
                  <c:v>20218.972428643519</c:v>
                </c:pt>
                <c:pt idx="10">
                  <c:v>18382.945031478117</c:v>
                </c:pt>
                <c:pt idx="11">
                  <c:v>19997.590080636623</c:v>
                </c:pt>
                <c:pt idx="12">
                  <c:v>19359.251289828379</c:v>
                </c:pt>
                <c:pt idx="13">
                  <c:v>8952.1558389153688</c:v>
                </c:pt>
                <c:pt idx="14">
                  <c:v>9486.2336704063346</c:v>
                </c:pt>
                <c:pt idx="15">
                  <c:v>24060.193720081839</c:v>
                </c:pt>
                <c:pt idx="16">
                  <c:v>18174.363858613062</c:v>
                </c:pt>
                <c:pt idx="17">
                  <c:v>14139.63014148721</c:v>
                </c:pt>
                <c:pt idx="18">
                  <c:v>5810.2230625906186</c:v>
                </c:pt>
                <c:pt idx="19">
                  <c:v>7814.3100560296562</c:v>
                </c:pt>
                <c:pt idx="20">
                  <c:v>6042.8615348537114</c:v>
                </c:pt>
                <c:pt idx="21">
                  <c:v>8077.4950482724707</c:v>
                </c:pt>
                <c:pt idx="22">
                  <c:v>8375.1529340699435</c:v>
                </c:pt>
                <c:pt idx="23">
                  <c:v>4741.6821215833797</c:v>
                </c:pt>
                <c:pt idx="24">
                  <c:v>8970.8533009925941</c:v>
                </c:pt>
                <c:pt idx="25">
                  <c:v>10641.095503302759</c:v>
                </c:pt>
                <c:pt idx="26">
                  <c:v>10173.363633152399</c:v>
                </c:pt>
                <c:pt idx="27">
                  <c:v>10544.214579236776</c:v>
                </c:pt>
                <c:pt idx="28">
                  <c:v>9125.5236727148567</c:v>
                </c:pt>
                <c:pt idx="29">
                  <c:v>8042.4071871798806</c:v>
                </c:pt>
                <c:pt idx="30">
                  <c:v>27184.249999551634</c:v>
                </c:pt>
                <c:pt idx="31">
                  <c:v>22650.715407896994</c:v>
                </c:pt>
                <c:pt idx="32">
                  <c:v>22612.226837623792</c:v>
                </c:pt>
                <c:pt idx="33">
                  <c:v>21842.965925026732</c:v>
                </c:pt>
                <c:pt idx="34">
                  <c:v>11408.842680356534</c:v>
                </c:pt>
                <c:pt idx="35">
                  <c:v>9819.2796335762814</c:v>
                </c:pt>
                <c:pt idx="36">
                  <c:v>5883.5519075262064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1F-4C6E-8CDF-8B5991570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41852024"/>
        <c:axId val="641843824"/>
      </c:barChart>
      <c:catAx>
        <c:axId val="6418520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43824"/>
        <c:crosses val="autoZero"/>
        <c:auto val="1"/>
        <c:lblAlgn val="ctr"/>
        <c:lblOffset val="100"/>
        <c:noMultiLvlLbl val="0"/>
      </c:catAx>
      <c:valAx>
        <c:axId val="64184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52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Enzyme</a:t>
            </a:r>
            <a:r>
              <a:rPr lang="en-GB" baseline="0"/>
              <a:t> activity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('End point'!$I$52,'End point'!$I$55,'End point'!$I$58,'End point'!$I$61,'End point'!$I$64,'End point'!$I$67,'End point'!$I$70,'End point'!$I$73,'End point'!$I$76,'End point'!$I$79,'End point'!$I$82,'End point'!$I$85)</c:f>
                <c:numCache>
                  <c:formatCode>General</c:formatCode>
                  <c:ptCount val="12"/>
                  <c:pt idx="0">
                    <c:v>3824.8202345481563</c:v>
                  </c:pt>
                  <c:pt idx="1">
                    <c:v>2662.2469449574046</c:v>
                  </c:pt>
                  <c:pt idx="2">
                    <c:v>2678.0662958552512</c:v>
                  </c:pt>
                  <c:pt idx="3">
                    <c:v>1002.2545736091772</c:v>
                  </c:pt>
                  <c:pt idx="4">
                    <c:v>5860.4515151411697</c:v>
                  </c:pt>
                  <c:pt idx="5">
                    <c:v>4988.9820445191526</c:v>
                  </c:pt>
                  <c:pt idx="6">
                    <c:v>1096.0926967509613</c:v>
                  </c:pt>
                  <c:pt idx="7">
                    <c:v>2017.3562833584588</c:v>
                  </c:pt>
                  <c:pt idx="8">
                    <c:v>861.63731887642712</c:v>
                  </c:pt>
                  <c:pt idx="9">
                    <c:v>1254.6490502949498</c:v>
                  </c:pt>
                  <c:pt idx="10">
                    <c:v>2628.6185553434566</c:v>
                  </c:pt>
                  <c:pt idx="11">
                    <c:v>6531.5474251240767</c:v>
                  </c:pt>
                </c:numCache>
              </c:numRef>
            </c:plus>
            <c:minus>
              <c:numRef>
                <c:f>('End point'!$I$52,'End point'!$I$55,'End point'!$I$58,'End point'!$I$61,'End point'!$I$64,'End point'!$I$67,'End point'!$I$70,'End point'!$I$73,'End point'!$I$76,'End point'!$I$79,'End point'!$I$82,'End point'!$I$85)</c:f>
                <c:numCache>
                  <c:formatCode>General</c:formatCode>
                  <c:ptCount val="12"/>
                  <c:pt idx="0">
                    <c:v>3824.8202345481563</c:v>
                  </c:pt>
                  <c:pt idx="1">
                    <c:v>2662.2469449574046</c:v>
                  </c:pt>
                  <c:pt idx="2">
                    <c:v>2678.0662958552512</c:v>
                  </c:pt>
                  <c:pt idx="3">
                    <c:v>1002.2545736091772</c:v>
                  </c:pt>
                  <c:pt idx="4">
                    <c:v>5860.4515151411697</c:v>
                  </c:pt>
                  <c:pt idx="5">
                    <c:v>4988.9820445191526</c:v>
                  </c:pt>
                  <c:pt idx="6">
                    <c:v>1096.0926967509613</c:v>
                  </c:pt>
                  <c:pt idx="7">
                    <c:v>2017.3562833584588</c:v>
                  </c:pt>
                  <c:pt idx="8">
                    <c:v>861.63731887642712</c:v>
                  </c:pt>
                  <c:pt idx="9">
                    <c:v>1254.6490502949498</c:v>
                  </c:pt>
                  <c:pt idx="10">
                    <c:v>2628.6185553434566</c:v>
                  </c:pt>
                  <c:pt idx="11">
                    <c:v>6531.5474251240767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accent2"/>
                </a:solidFill>
                <a:round/>
              </a:ln>
              <a:effectLst/>
            </c:spPr>
          </c:errBars>
          <c:cat>
            <c:strRef>
              <c:f>('End point'!$B$52,'End point'!$B$55,'End point'!$B$58,'End point'!$B$61,'End point'!$B$64,'End point'!$B$67,'End point'!$B$70,'End point'!$B$73,'End point'!$B$76,'End point'!$B$79,'End point'!$B$82,'End point'!$B$85,'End point'!$B$88)</c:f>
              <c:strCache>
                <c:ptCount val="13"/>
                <c:pt idx="0">
                  <c:v>C FT release</c:v>
                </c:pt>
                <c:pt idx="1">
                  <c:v>J 24 h release</c:v>
                </c:pt>
                <c:pt idx="2">
                  <c:v>D 2 month release</c:v>
                </c:pt>
                <c:pt idx="3">
                  <c:v>F 3 month release</c:v>
                </c:pt>
                <c:pt idx="4">
                  <c:v>1 Ly Freezethaw</c:v>
                </c:pt>
                <c:pt idx="5">
                  <c:v>1 Ly 24 hours</c:v>
                </c:pt>
                <c:pt idx="6">
                  <c:v>1 Ly 2 month</c:v>
                </c:pt>
                <c:pt idx="7">
                  <c:v>1 Ly 3 month</c:v>
                </c:pt>
                <c:pt idx="8">
                  <c:v>1 B FT</c:v>
                </c:pt>
                <c:pt idx="9">
                  <c:v>1 B 24hrs</c:v>
                </c:pt>
                <c:pt idx="10">
                  <c:v>1 B 2 month</c:v>
                </c:pt>
                <c:pt idx="11">
                  <c:v>1 B 3 month</c:v>
                </c:pt>
                <c:pt idx="12">
                  <c:v>Fresh lyophilised</c:v>
                </c:pt>
              </c:strCache>
            </c:strRef>
          </c:cat>
          <c:val>
            <c:numRef>
              <c:f>('End point'!$H$52,'End point'!$H$55,'End point'!$H$58,'End point'!$H$61,'End point'!$H$64,'End point'!$H$67,'End point'!$H$70,'End point'!$H$73,'End point'!$H$76,'End point'!$H$79,'End point'!$H$82,'End point'!$H$85,'End point'!$H$88)</c:f>
              <c:numCache>
                <c:formatCode>0</c:formatCode>
                <c:ptCount val="13"/>
                <c:pt idx="0">
                  <c:v>20304.013339428642</c:v>
                </c:pt>
                <c:pt idx="1">
                  <c:v>20574.798105977552</c:v>
                </c:pt>
                <c:pt idx="2">
                  <c:v>19615.920984179353</c:v>
                </c:pt>
                <c:pt idx="3">
                  <c:v>19533.169180252753</c:v>
                </c:pt>
                <c:pt idx="4">
                  <c:v>12599.213599716693</c:v>
                </c:pt>
                <c:pt idx="5">
                  <c:v>18791.395906727372</c:v>
                </c:pt>
                <c:pt idx="6">
                  <c:v>6555.798217824663</c:v>
                </c:pt>
                <c:pt idx="7">
                  <c:v>7064.7767013085986</c:v>
                </c:pt>
                <c:pt idx="8">
                  <c:v>9928.4374791492501</c:v>
                </c:pt>
                <c:pt idx="9">
                  <c:v>9237.3818130438376</c:v>
                </c:pt>
                <c:pt idx="10">
                  <c:v>24149.064081690809</c:v>
                </c:pt>
                <c:pt idx="11">
                  <c:v>14357.029412986516</c:v>
                </c:pt>
                <c:pt idx="12">
                  <c:v>5883.5519075262064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4A-4551-91A5-4CB141DAE5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9456800"/>
        <c:axId val="589454176"/>
      </c:barChart>
      <c:catAx>
        <c:axId val="589456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454176"/>
        <c:crosses val="autoZero"/>
        <c:auto val="1"/>
        <c:lblAlgn val="ctr"/>
        <c:lblOffset val="100"/>
        <c:noMultiLvlLbl val="0"/>
      </c:catAx>
      <c:valAx>
        <c:axId val="589454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9456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matlab!$M$17:$M$20</c:f>
              <c:numCache>
                <c:formatCode>0</c:formatCode>
                <c:ptCount val="4"/>
                <c:pt idx="0">
                  <c:v>20304.013339428642</c:v>
                </c:pt>
                <c:pt idx="1">
                  <c:v>20574.798105977552</c:v>
                </c:pt>
                <c:pt idx="2">
                  <c:v>19615.920984179353</c:v>
                </c:pt>
                <c:pt idx="3">
                  <c:v>19533.169180252753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1D-49CD-94EC-83AB7817AF1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matlab!$P$17:$P$20</c:f>
              <c:numCache>
                <c:formatCode>0</c:formatCode>
                <c:ptCount val="4"/>
                <c:pt idx="0">
                  <c:v>12599.213599716693</c:v>
                </c:pt>
                <c:pt idx="1">
                  <c:v>18791.395906727372</c:v>
                </c:pt>
                <c:pt idx="2">
                  <c:v>6555.798217824663</c:v>
                </c:pt>
                <c:pt idx="3">
                  <c:v>7064.7767013085986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1D-49CD-94EC-83AB7817A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5989552"/>
        <c:axId val="625985616"/>
      </c:barChart>
      <c:catAx>
        <c:axId val="6259895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85616"/>
        <c:crosses val="autoZero"/>
        <c:auto val="1"/>
        <c:lblAlgn val="ctr"/>
        <c:lblOffset val="100"/>
        <c:noMultiLvlLbl val="0"/>
      </c:catAx>
      <c:valAx>
        <c:axId val="625985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59895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236220</xdr:colOff>
      <xdr:row>31</xdr:row>
      <xdr:rowOff>160020</xdr:rowOff>
    </xdr:from>
    <xdr:to>
      <xdr:col>10</xdr:col>
      <xdr:colOff>541020</xdr:colOff>
      <xdr:row>46</xdr:row>
      <xdr:rowOff>160020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0F8E78-3443-4113-B6C0-CFDC2A43C9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441960</xdr:colOff>
      <xdr:row>59</xdr:row>
      <xdr:rowOff>45720</xdr:rowOff>
    </xdr:from>
    <xdr:to>
      <xdr:col>19</xdr:col>
      <xdr:colOff>434340</xdr:colOff>
      <xdr:row>77</xdr:row>
      <xdr:rowOff>106680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F1EE67-0665-4500-9BD7-D704F8DFA8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678180</xdr:colOff>
      <xdr:row>88</xdr:row>
      <xdr:rowOff>175260</xdr:rowOff>
    </xdr:from>
    <xdr:to>
      <xdr:col>12</xdr:col>
      <xdr:colOff>640080</xdr:colOff>
      <xdr:row>110</xdr:row>
      <xdr:rowOff>121920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35D342D-CA5A-49B5-9D16-D9046088C1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426720</xdr:colOff>
      <xdr:row>20</xdr:row>
      <xdr:rowOff>80010</xdr:rowOff>
    </xdr:from>
    <xdr:to>
      <xdr:col>18</xdr:col>
      <xdr:colOff>121920</xdr:colOff>
      <xdr:row>35</xdr:row>
      <xdr:rowOff>41910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15587C-0FA6-4D9A-9A2A-5C7F814F59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88"/>
  <sheetViews>
    <sheetView topLeftCell="A89" workbookViewId="0">
      <selection activeCell="O104" sqref="O104"/>
    </sheetView>
  </sheetViews>
  <sheetFormatPr defaultRowHeight="14.4" x14ac:dyDescent="0.3"/>
  <cols>
    <col min="1" max="1" width="4.33203125" customWidth="1"/>
    <col min="2" max="2" width="24.44140625" customWidth="1"/>
    <col min="13" max="17" width="11.5546875" bestFit="1" customWidth="1"/>
  </cols>
  <sheetData>
    <row r="3" spans="1:13" x14ac:dyDescent="0.3">
      <c r="A3" t="s">
        <v>0</v>
      </c>
      <c r="D3" t="s">
        <v>1</v>
      </c>
      <c r="K3" t="s">
        <v>2</v>
      </c>
    </row>
    <row r="4" spans="1:13" x14ac:dyDescent="0.3">
      <c r="A4" t="s">
        <v>3</v>
      </c>
      <c r="I4" t="s">
        <v>4</v>
      </c>
      <c r="K4" t="s">
        <v>5</v>
      </c>
    </row>
    <row r="5" spans="1:13" x14ac:dyDescent="0.3">
      <c r="A5" t="s">
        <v>6</v>
      </c>
    </row>
    <row r="6" spans="1:13" x14ac:dyDescent="0.3">
      <c r="A6" t="s">
        <v>7</v>
      </c>
    </row>
    <row r="10" spans="1:13" x14ac:dyDescent="0.3">
      <c r="B10" t="s">
        <v>8</v>
      </c>
    </row>
    <row r="11" spans="1:13" x14ac:dyDescent="0.3">
      <c r="B11" s="1">
        <v>1</v>
      </c>
      <c r="C11" s="1">
        <v>2</v>
      </c>
      <c r="D11" s="1">
        <v>3</v>
      </c>
      <c r="E11" s="1">
        <v>4</v>
      </c>
      <c r="F11" s="1">
        <v>5</v>
      </c>
      <c r="G11" s="1">
        <v>6</v>
      </c>
      <c r="H11" s="1">
        <v>7</v>
      </c>
      <c r="I11" s="1">
        <v>8</v>
      </c>
      <c r="J11" s="1">
        <v>9</v>
      </c>
      <c r="K11" s="1">
        <v>10</v>
      </c>
      <c r="L11" s="1">
        <v>11</v>
      </c>
      <c r="M11" s="1">
        <v>12</v>
      </c>
    </row>
    <row r="12" spans="1:13" x14ac:dyDescent="0.3">
      <c r="A12" s="1" t="s">
        <v>9</v>
      </c>
      <c r="B12" s="12">
        <v>191983</v>
      </c>
      <c r="C12" s="12">
        <v>215861</v>
      </c>
      <c r="D12" s="12">
        <v>197841</v>
      </c>
      <c r="E12" s="12">
        <v>181977</v>
      </c>
      <c r="F12" s="12">
        <v>243336</v>
      </c>
      <c r="G12" s="12">
        <v>219939</v>
      </c>
      <c r="H12" s="12">
        <v>211457</v>
      </c>
      <c r="I12" s="12"/>
      <c r="J12" s="12"/>
      <c r="K12" s="12"/>
      <c r="L12" s="12"/>
      <c r="M12" s="12"/>
    </row>
    <row r="13" spans="1:13" x14ac:dyDescent="0.3">
      <c r="A13" s="1" t="s">
        <v>10</v>
      </c>
      <c r="B13" s="12">
        <v>120504</v>
      </c>
      <c r="C13" s="12">
        <v>135064</v>
      </c>
      <c r="D13" s="12">
        <v>200994</v>
      </c>
      <c r="E13" s="12">
        <v>207803</v>
      </c>
      <c r="F13" s="12">
        <v>260000</v>
      </c>
      <c r="G13" s="12">
        <v>154481</v>
      </c>
      <c r="H13" s="12">
        <v>188460</v>
      </c>
      <c r="I13" s="12"/>
      <c r="J13" s="12"/>
      <c r="K13" s="12"/>
      <c r="L13" s="12"/>
      <c r="M13" s="12"/>
    </row>
    <row r="14" spans="1:13" x14ac:dyDescent="0.3">
      <c r="A14" s="1" t="s">
        <v>11</v>
      </c>
      <c r="B14" s="12">
        <v>45783</v>
      </c>
      <c r="C14" s="12">
        <v>55575</v>
      </c>
      <c r="D14" s="12">
        <v>239016</v>
      </c>
      <c r="E14" s="12">
        <v>190277</v>
      </c>
      <c r="F14" s="12">
        <v>260000</v>
      </c>
      <c r="G14" s="12">
        <v>259937</v>
      </c>
      <c r="H14" s="12">
        <v>208173</v>
      </c>
      <c r="I14" s="12"/>
      <c r="J14" s="12"/>
      <c r="K14" s="12"/>
      <c r="L14" s="12"/>
      <c r="M14" s="12"/>
    </row>
    <row r="15" spans="1:13" x14ac:dyDescent="0.3">
      <c r="A15" s="1" t="s">
        <v>12</v>
      </c>
      <c r="B15" s="12">
        <v>76872</v>
      </c>
      <c r="C15" s="12">
        <v>26360</v>
      </c>
      <c r="D15" s="12">
        <v>211820</v>
      </c>
      <c r="E15" s="12">
        <v>180033</v>
      </c>
      <c r="F15" s="12">
        <v>260000</v>
      </c>
      <c r="G15" s="12">
        <v>226187</v>
      </c>
      <c r="H15" s="12">
        <v>243636</v>
      </c>
      <c r="I15" s="12"/>
      <c r="J15" s="12"/>
      <c r="K15" s="12"/>
      <c r="L15" s="12"/>
      <c r="M15" s="12"/>
    </row>
    <row r="16" spans="1:13" x14ac:dyDescent="0.3">
      <c r="A16" s="1" t="s">
        <v>13</v>
      </c>
      <c r="B16" s="12">
        <v>44990</v>
      </c>
      <c r="C16" s="12">
        <v>22751</v>
      </c>
      <c r="D16" s="12">
        <v>170175</v>
      </c>
      <c r="E16" s="12">
        <v>246667</v>
      </c>
      <c r="F16" s="12">
        <v>243745</v>
      </c>
      <c r="G16" s="13">
        <v>126092</v>
      </c>
      <c r="H16" s="12">
        <v>233705</v>
      </c>
      <c r="I16" s="12"/>
      <c r="J16" s="12"/>
      <c r="K16" s="12"/>
      <c r="L16" s="12"/>
      <c r="M16" s="12"/>
    </row>
    <row r="17" spans="1:17" x14ac:dyDescent="0.3">
      <c r="A17" s="1" t="s">
        <v>14</v>
      </c>
      <c r="B17" s="12">
        <v>28379</v>
      </c>
      <c r="C17" s="12">
        <v>17962</v>
      </c>
      <c r="D17" s="12">
        <v>198706</v>
      </c>
      <c r="E17" s="12">
        <v>260000</v>
      </c>
      <c r="F17" s="12">
        <v>243209</v>
      </c>
      <c r="G17" s="12">
        <v>115056</v>
      </c>
      <c r="H17" s="14">
        <v>155896</v>
      </c>
      <c r="I17" s="12"/>
      <c r="J17" s="12"/>
      <c r="K17" s="12"/>
      <c r="L17" s="12"/>
      <c r="M17" s="12"/>
    </row>
    <row r="18" spans="1:17" x14ac:dyDescent="0.3">
      <c r="A18" s="1" t="s">
        <v>15</v>
      </c>
      <c r="B18" s="12">
        <v>19691</v>
      </c>
      <c r="C18" s="12">
        <v>17451</v>
      </c>
      <c r="D18" s="12">
        <v>190451</v>
      </c>
      <c r="E18" s="12">
        <v>226044</v>
      </c>
      <c r="F18" s="12">
        <v>218425</v>
      </c>
      <c r="G18" s="12">
        <v>130116</v>
      </c>
      <c r="H18" s="12">
        <v>13296</v>
      </c>
      <c r="I18" s="12"/>
      <c r="J18" s="12"/>
      <c r="K18" s="12"/>
      <c r="L18" s="12"/>
      <c r="M18" s="12"/>
    </row>
    <row r="19" spans="1:17" x14ac:dyDescent="0.3">
      <c r="A19" s="1" t="s">
        <v>16</v>
      </c>
      <c r="B19" s="12">
        <v>16270</v>
      </c>
      <c r="C19" s="12">
        <v>13829</v>
      </c>
      <c r="D19" s="12">
        <v>188057</v>
      </c>
      <c r="E19" s="12">
        <v>229481</v>
      </c>
      <c r="F19" s="12">
        <v>249562</v>
      </c>
      <c r="G19" s="12">
        <v>241579</v>
      </c>
      <c r="H19" s="12">
        <v>15095</v>
      </c>
      <c r="I19" s="12"/>
      <c r="J19" s="12"/>
      <c r="K19" s="12"/>
      <c r="L19" s="12"/>
      <c r="M19" s="12"/>
    </row>
    <row r="22" spans="1:17" x14ac:dyDescent="0.3">
      <c r="B22" s="1">
        <v>1</v>
      </c>
      <c r="C22" s="1">
        <v>2</v>
      </c>
      <c r="D22" s="1">
        <v>3</v>
      </c>
      <c r="E22" s="1">
        <v>4</v>
      </c>
      <c r="F22" s="1">
        <v>5</v>
      </c>
      <c r="G22" s="1">
        <v>6</v>
      </c>
      <c r="H22" s="1">
        <v>7</v>
      </c>
      <c r="I22" s="1">
        <v>8</v>
      </c>
      <c r="J22" s="1">
        <v>9</v>
      </c>
      <c r="K22" s="1">
        <v>10</v>
      </c>
      <c r="L22" s="1">
        <v>11</v>
      </c>
      <c r="M22" s="1">
        <v>12</v>
      </c>
    </row>
    <row r="23" spans="1:17" x14ac:dyDescent="0.3">
      <c r="A23" s="1" t="s">
        <v>9</v>
      </c>
      <c r="B23" s="12"/>
      <c r="C23" s="12">
        <v>202032</v>
      </c>
      <c r="D23" s="12">
        <v>184012</v>
      </c>
      <c r="E23" s="12">
        <v>168148</v>
      </c>
      <c r="F23" s="12">
        <v>229507</v>
      </c>
      <c r="G23" s="12">
        <v>206110</v>
      </c>
      <c r="H23" s="12">
        <v>197628</v>
      </c>
      <c r="I23" s="12"/>
      <c r="J23" s="12"/>
      <c r="K23" s="12"/>
      <c r="L23" s="12"/>
      <c r="M23" s="12"/>
    </row>
    <row r="24" spans="1:17" x14ac:dyDescent="0.3">
      <c r="A24" s="1" t="s">
        <v>10</v>
      </c>
      <c r="B24" s="12"/>
      <c r="C24" s="12">
        <v>121235</v>
      </c>
      <c r="D24" s="12">
        <v>187165</v>
      </c>
      <c r="E24" s="12">
        <v>193974</v>
      </c>
      <c r="F24" s="12">
        <v>246171</v>
      </c>
      <c r="G24" s="12">
        <v>140652</v>
      </c>
      <c r="H24" s="12">
        <v>174631</v>
      </c>
      <c r="I24" s="12"/>
      <c r="J24" s="12"/>
      <c r="K24" s="12"/>
      <c r="L24" s="12"/>
      <c r="M24" s="12"/>
    </row>
    <row r="25" spans="1:17" x14ac:dyDescent="0.3">
      <c r="A25" s="1" t="s">
        <v>11</v>
      </c>
      <c r="B25" s="12"/>
      <c r="C25" s="12">
        <v>41746</v>
      </c>
      <c r="D25" s="12">
        <v>225187</v>
      </c>
      <c r="E25" s="12">
        <v>176448</v>
      </c>
      <c r="F25" s="12">
        <v>246171</v>
      </c>
      <c r="G25" s="12">
        <v>246108</v>
      </c>
      <c r="H25" s="12">
        <v>194344</v>
      </c>
      <c r="I25" s="12"/>
      <c r="J25" s="12"/>
      <c r="K25" s="12"/>
      <c r="L25" s="12"/>
      <c r="M25" s="12"/>
    </row>
    <row r="26" spans="1:17" x14ac:dyDescent="0.3">
      <c r="A26" s="1" t="s">
        <v>12</v>
      </c>
      <c r="B26" s="12"/>
      <c r="C26" s="12">
        <v>12531</v>
      </c>
      <c r="D26" s="12">
        <v>197991</v>
      </c>
      <c r="E26" s="12">
        <v>166204</v>
      </c>
      <c r="F26" s="12">
        <v>246171</v>
      </c>
      <c r="G26" s="12">
        <v>212358</v>
      </c>
      <c r="H26" s="12">
        <v>229807</v>
      </c>
      <c r="I26" s="12"/>
      <c r="J26" s="12"/>
      <c r="K26" s="12"/>
      <c r="L26" s="12"/>
      <c r="M26" s="12"/>
    </row>
    <row r="27" spans="1:17" x14ac:dyDescent="0.3">
      <c r="A27" s="1" t="s">
        <v>13</v>
      </c>
      <c r="B27" s="12"/>
      <c r="C27" s="12">
        <v>8922</v>
      </c>
      <c r="D27" s="12">
        <v>156346</v>
      </c>
      <c r="E27" s="12">
        <v>232838</v>
      </c>
      <c r="F27" s="12">
        <v>229916</v>
      </c>
      <c r="G27" s="12">
        <v>112263</v>
      </c>
      <c r="H27" s="12">
        <v>219876</v>
      </c>
      <c r="I27" s="12"/>
      <c r="J27" s="12"/>
      <c r="K27" s="12"/>
      <c r="L27" s="12"/>
      <c r="M27" s="12"/>
    </row>
    <row r="28" spans="1:17" x14ac:dyDescent="0.3">
      <c r="A28" s="1" t="s">
        <v>14</v>
      </c>
      <c r="B28" s="12"/>
      <c r="C28" s="12">
        <v>4133</v>
      </c>
      <c r="D28" s="12">
        <v>184877</v>
      </c>
      <c r="E28" s="12">
        <v>246171</v>
      </c>
      <c r="F28" s="12">
        <v>229380</v>
      </c>
      <c r="G28" s="12">
        <v>101227</v>
      </c>
      <c r="H28" s="17">
        <v>142067</v>
      </c>
      <c r="I28" s="12"/>
      <c r="J28" s="12"/>
      <c r="K28" s="12"/>
      <c r="L28" s="12"/>
      <c r="M28" s="12"/>
    </row>
    <row r="29" spans="1:17" x14ac:dyDescent="0.3">
      <c r="A29" s="1" t="s">
        <v>15</v>
      </c>
      <c r="B29" s="12"/>
      <c r="C29" s="12">
        <v>3622</v>
      </c>
      <c r="D29" s="12">
        <v>176622</v>
      </c>
      <c r="E29" s="12">
        <v>212215</v>
      </c>
      <c r="F29" s="12">
        <v>204596</v>
      </c>
      <c r="G29" s="12">
        <v>116287</v>
      </c>
      <c r="H29" s="12">
        <v>-533</v>
      </c>
      <c r="I29" s="12"/>
      <c r="J29" s="12"/>
      <c r="K29" s="12"/>
      <c r="L29" s="12"/>
      <c r="M29" s="12"/>
    </row>
    <row r="30" spans="1:17" x14ac:dyDescent="0.3">
      <c r="A30" s="1" t="s">
        <v>16</v>
      </c>
      <c r="B30" s="12"/>
      <c r="C30" s="12">
        <v>0</v>
      </c>
      <c r="D30" s="12">
        <v>174228</v>
      </c>
      <c r="E30" s="12">
        <v>215652</v>
      </c>
      <c r="F30" s="12">
        <v>235733</v>
      </c>
      <c r="G30" s="12">
        <v>227750</v>
      </c>
      <c r="H30" s="12">
        <v>1266</v>
      </c>
      <c r="I30" s="12"/>
      <c r="J30" s="12"/>
      <c r="K30" s="12"/>
      <c r="L30" s="12"/>
      <c r="M30" s="12"/>
    </row>
    <row r="32" spans="1:17" x14ac:dyDescent="0.3">
      <c r="M32" s="11">
        <v>3</v>
      </c>
      <c r="N32" s="11">
        <v>4</v>
      </c>
      <c r="O32" s="11">
        <v>5</v>
      </c>
      <c r="P32" s="11">
        <v>6</v>
      </c>
      <c r="Q32" s="11">
        <v>7</v>
      </c>
    </row>
    <row r="33" spans="2:17" x14ac:dyDescent="0.3">
      <c r="B33" s="4">
        <v>250</v>
      </c>
      <c r="C33" s="12">
        <v>202032</v>
      </c>
      <c r="L33" s="1" t="s">
        <v>9</v>
      </c>
      <c r="M33" s="3">
        <f>(D23-3872.6)/849.29</f>
        <v>212.10587667345666</v>
      </c>
      <c r="N33" s="3">
        <f t="shared" ref="N33:Q39" si="0">(E23-3872.6)/849.29</f>
        <v>193.42674469262562</v>
      </c>
      <c r="O33" s="3">
        <f t="shared" si="0"/>
        <v>265.67415134995116</v>
      </c>
      <c r="P33" s="3">
        <f t="shared" si="0"/>
        <v>238.12525756808628</v>
      </c>
      <c r="Q33" s="3">
        <f t="shared" si="0"/>
        <v>228.13809181787141</v>
      </c>
    </row>
    <row r="34" spans="2:17" x14ac:dyDescent="0.3">
      <c r="B34" s="4">
        <f>B33/2</f>
        <v>125</v>
      </c>
      <c r="C34" s="12">
        <v>121235</v>
      </c>
      <c r="L34" s="1" t="s">
        <v>10</v>
      </c>
      <c r="M34" s="3">
        <f t="shared" ref="M34:M39" si="1">(D24-3872.6)/849.29</f>
        <v>215.81838947827009</v>
      </c>
      <c r="N34" s="3">
        <f t="shared" si="0"/>
        <v>223.83567450458619</v>
      </c>
      <c r="O34" s="3">
        <f t="shared" si="0"/>
        <v>285.2952466177631</v>
      </c>
      <c r="P34" s="3">
        <f t="shared" si="0"/>
        <v>161.05146651909243</v>
      </c>
      <c r="Q34" s="3">
        <f t="shared" si="0"/>
        <v>201.060179679497</v>
      </c>
    </row>
    <row r="35" spans="2:17" x14ac:dyDescent="0.3">
      <c r="B35" s="4">
        <f t="shared" ref="B35:B39" si="2">B34/2</f>
        <v>62.5</v>
      </c>
      <c r="C35" s="12">
        <v>41746</v>
      </c>
      <c r="L35" s="1" t="s">
        <v>11</v>
      </c>
      <c r="M35" s="3">
        <f t="shared" si="1"/>
        <v>260.58754960025436</v>
      </c>
      <c r="N35" s="3">
        <f t="shared" si="0"/>
        <v>203.19961379505233</v>
      </c>
      <c r="O35" s="3">
        <f t="shared" si="0"/>
        <v>285.2952466177631</v>
      </c>
      <c r="P35" s="3">
        <f t="shared" si="0"/>
        <v>285.22106700891334</v>
      </c>
      <c r="Q35" s="3">
        <f t="shared" si="0"/>
        <v>224.27133252481485</v>
      </c>
    </row>
    <row r="36" spans="2:17" x14ac:dyDescent="0.3">
      <c r="B36" s="4">
        <f t="shared" si="2"/>
        <v>31.25</v>
      </c>
      <c r="C36" s="12">
        <v>12531</v>
      </c>
      <c r="L36" s="1" t="s">
        <v>12</v>
      </c>
      <c r="M36" s="3">
        <f t="shared" si="1"/>
        <v>228.56550765933898</v>
      </c>
      <c r="N36" s="3">
        <f t="shared" si="0"/>
        <v>191.13777390526204</v>
      </c>
      <c r="O36" s="3">
        <f t="shared" si="0"/>
        <v>285.2952466177631</v>
      </c>
      <c r="P36" s="16">
        <f t="shared" si="0"/>
        <v>245.48199083940705</v>
      </c>
      <c r="Q36" s="3">
        <f t="shared" si="0"/>
        <v>266.02738758256896</v>
      </c>
    </row>
    <row r="37" spans="2:17" x14ac:dyDescent="0.3">
      <c r="B37" s="4">
        <f t="shared" si="2"/>
        <v>15.625</v>
      </c>
      <c r="C37" s="12">
        <v>8922</v>
      </c>
      <c r="L37" s="1" t="s">
        <v>13</v>
      </c>
      <c r="M37" s="3">
        <f t="shared" si="1"/>
        <v>179.53043130144002</v>
      </c>
      <c r="N37" s="3">
        <f t="shared" si="0"/>
        <v>269.59625098611781</v>
      </c>
      <c r="O37" s="3">
        <f t="shared" si="0"/>
        <v>266.15573008042014</v>
      </c>
      <c r="P37" s="3"/>
      <c r="Q37" s="16">
        <f t="shared" si="0"/>
        <v>254.33409082880996</v>
      </c>
    </row>
    <row r="38" spans="2:17" x14ac:dyDescent="0.3">
      <c r="B38" s="4">
        <f t="shared" si="2"/>
        <v>7.8125</v>
      </c>
      <c r="C38" s="12">
        <v>4133</v>
      </c>
      <c r="L38" s="1" t="s">
        <v>14</v>
      </c>
      <c r="M38" s="3">
        <f t="shared" si="1"/>
        <v>213.12437447750474</v>
      </c>
      <c r="N38" s="3">
        <f t="shared" si="0"/>
        <v>285.2952466177631</v>
      </c>
      <c r="O38" s="3">
        <f t="shared" si="0"/>
        <v>265.52461467814294</v>
      </c>
      <c r="P38" s="3">
        <f t="shared" si="0"/>
        <v>114.63033828256543</v>
      </c>
      <c r="Q38" s="3">
        <f t="shared" si="0"/>
        <v>162.71756408293987</v>
      </c>
    </row>
    <row r="39" spans="2:17" x14ac:dyDescent="0.3">
      <c r="B39" s="4">
        <f t="shared" si="2"/>
        <v>3.90625</v>
      </c>
      <c r="C39" s="12">
        <v>3622</v>
      </c>
      <c r="L39" s="1" t="s">
        <v>15</v>
      </c>
      <c r="M39" s="3">
        <f t="shared" si="1"/>
        <v>203.4044908099707</v>
      </c>
      <c r="N39" s="3">
        <f t="shared" si="0"/>
        <v>245.31361490185921</v>
      </c>
      <c r="O39" s="3">
        <f t="shared" si="0"/>
        <v>236.34259204747497</v>
      </c>
      <c r="P39" s="3">
        <f t="shared" si="0"/>
        <v>132.36279715998069</v>
      </c>
      <c r="Q39" s="3"/>
    </row>
    <row r="40" spans="2:17" x14ac:dyDescent="0.3">
      <c r="B40" s="4">
        <v>0</v>
      </c>
      <c r="C40" s="12">
        <v>0</v>
      </c>
      <c r="L40" s="1" t="s">
        <v>16</v>
      </c>
      <c r="M40" s="3">
        <f>(D30-3872.6)/849.29</f>
        <v>200.58566567368038</v>
      </c>
      <c r="N40" s="3">
        <f t="shared" ref="N40:P40" si="3">(E30-3872.6)/849.29</f>
        <v>249.36052467355086</v>
      </c>
      <c r="O40" s="3">
        <f t="shared" si="3"/>
        <v>273.00498063087991</v>
      </c>
      <c r="P40" s="3">
        <f t="shared" si="3"/>
        <v>263.60536448091938</v>
      </c>
      <c r="Q40" s="3"/>
    </row>
    <row r="43" spans="2:17" x14ac:dyDescent="0.3">
      <c r="M43" s="11">
        <v>3</v>
      </c>
      <c r="N43" s="11">
        <v>4</v>
      </c>
      <c r="O43" s="11">
        <v>5</v>
      </c>
      <c r="P43" s="11">
        <v>6</v>
      </c>
      <c r="Q43" s="11">
        <v>7</v>
      </c>
    </row>
    <row r="44" spans="2:17" x14ac:dyDescent="0.3">
      <c r="L44" s="1" t="s">
        <v>9</v>
      </c>
      <c r="M44" s="3">
        <f>M33*40</f>
        <v>8484.2350669382668</v>
      </c>
      <c r="N44" s="3">
        <f>N33*40</f>
        <v>7737.0697877050243</v>
      </c>
      <c r="O44" s="3">
        <f t="shared" ref="O44:Q44" si="4">O33*200</f>
        <v>53134.830269990234</v>
      </c>
      <c r="P44" s="3">
        <f t="shared" si="4"/>
        <v>47625.051513617254</v>
      </c>
      <c r="Q44" s="3">
        <f t="shared" si="4"/>
        <v>45627.618363574285</v>
      </c>
    </row>
    <row r="45" spans="2:17" x14ac:dyDescent="0.3">
      <c r="L45" s="1" t="s">
        <v>10</v>
      </c>
      <c r="M45" s="3">
        <f t="shared" ref="M45:N49" si="5">M34*40</f>
        <v>8632.7355791308037</v>
      </c>
      <c r="N45" s="3">
        <f t="shared" si="5"/>
        <v>8953.4269801834471</v>
      </c>
      <c r="O45" s="3">
        <f t="shared" ref="O45:Q45" si="6">O34*200</f>
        <v>57059.049323552623</v>
      </c>
      <c r="P45" s="3">
        <f t="shared" si="6"/>
        <v>32210.293303818486</v>
      </c>
      <c r="Q45" s="3">
        <f t="shared" si="6"/>
        <v>40212.035935899403</v>
      </c>
    </row>
    <row r="46" spans="2:17" x14ac:dyDescent="0.3">
      <c r="L46" s="1" t="s">
        <v>11</v>
      </c>
      <c r="M46" s="3">
        <f t="shared" si="5"/>
        <v>10423.501984010174</v>
      </c>
      <c r="N46" s="3">
        <f t="shared" si="5"/>
        <v>8127.9845518020929</v>
      </c>
      <c r="O46" s="3">
        <f t="shared" ref="O46:Q47" si="7">O35*200</f>
        <v>57059.049323552623</v>
      </c>
      <c r="P46" s="3">
        <f t="shared" si="7"/>
        <v>57044.213401782668</v>
      </c>
      <c r="Q46" s="3">
        <f t="shared" si="7"/>
        <v>44854.266504962972</v>
      </c>
    </row>
    <row r="47" spans="2:17" x14ac:dyDescent="0.3">
      <c r="L47" s="1" t="s">
        <v>12</v>
      </c>
      <c r="M47" s="3">
        <f t="shared" si="5"/>
        <v>9142.6203063735593</v>
      </c>
      <c r="N47" s="3">
        <f t="shared" si="5"/>
        <v>7645.5109562104817</v>
      </c>
      <c r="O47" s="3">
        <f t="shared" ref="O47:Q47" si="8">O36*200</f>
        <v>57059.049323552623</v>
      </c>
      <c r="P47" s="3">
        <f t="shared" si="7"/>
        <v>49096.398167881409</v>
      </c>
      <c r="Q47" s="3">
        <f t="shared" si="8"/>
        <v>53205.477516513791</v>
      </c>
    </row>
    <row r="48" spans="2:17" x14ac:dyDescent="0.3">
      <c r="L48" s="1" t="s">
        <v>13</v>
      </c>
      <c r="M48" s="3">
        <f t="shared" si="5"/>
        <v>7181.2172520576005</v>
      </c>
      <c r="N48" s="3">
        <f>N37*200</f>
        <v>53919.250197223562</v>
      </c>
      <c r="O48" s="3">
        <f t="shared" ref="O48:Q48" si="9">O37*200</f>
        <v>53231.146016084029</v>
      </c>
      <c r="P48" s="3">
        <v>32543.512816587976</v>
      </c>
      <c r="Q48" s="5">
        <f t="shared" si="9"/>
        <v>50866.818165761993</v>
      </c>
    </row>
    <row r="49" spans="2:17" x14ac:dyDescent="0.3">
      <c r="L49" s="1" t="s">
        <v>14</v>
      </c>
      <c r="M49" s="3">
        <f t="shared" si="5"/>
        <v>8524.9749791001905</v>
      </c>
      <c r="N49" s="3">
        <f t="shared" ref="N49:Q49" si="10">N38*200</f>
        <v>57059.049323552623</v>
      </c>
      <c r="O49" s="3">
        <f t="shared" si="10"/>
        <v>53104.922935628587</v>
      </c>
      <c r="P49" s="3">
        <f t="shared" si="10"/>
        <v>22926.067656513085</v>
      </c>
      <c r="Q49" s="3">
        <f t="shared" si="10"/>
        <v>32543.512816587976</v>
      </c>
    </row>
    <row r="50" spans="2:17" x14ac:dyDescent="0.3">
      <c r="L50" s="1"/>
      <c r="M50" s="3"/>
      <c r="N50" s="3"/>
      <c r="O50" s="3"/>
      <c r="P50" s="3"/>
      <c r="Q50" s="3"/>
    </row>
    <row r="51" spans="2:17" ht="15" thickBot="1" x14ac:dyDescent="0.35">
      <c r="C51" s="7" t="s">
        <v>17</v>
      </c>
      <c r="D51" s="9" t="s">
        <v>18</v>
      </c>
      <c r="E51" s="18" t="s">
        <v>62</v>
      </c>
      <c r="F51" s="9" t="s">
        <v>63</v>
      </c>
      <c r="L51" s="1" t="s">
        <v>15</v>
      </c>
      <c r="M51" s="3">
        <f>M39*40</f>
        <v>8136.1796323988274</v>
      </c>
      <c r="N51" s="3">
        <f t="shared" ref="N51:P52" si="11">N39*200</f>
        <v>49062.722980371844</v>
      </c>
      <c r="O51" s="3">
        <f t="shared" si="11"/>
        <v>47268.518409494995</v>
      </c>
      <c r="P51" s="3">
        <f t="shared" si="11"/>
        <v>26472.559431996138</v>
      </c>
      <c r="Q51" s="3"/>
    </row>
    <row r="52" spans="2:17" x14ac:dyDescent="0.3">
      <c r="B52" s="19" t="s">
        <v>54</v>
      </c>
      <c r="C52" s="20">
        <v>2</v>
      </c>
      <c r="D52" s="21">
        <v>8632.7355791308037</v>
      </c>
      <c r="E52" s="22">
        <v>0.49365750528541225</v>
      </c>
      <c r="F52" s="21">
        <f t="shared" ref="F52:F88" si="12">D52/E52</f>
        <v>17487.297340166468</v>
      </c>
      <c r="G52" s="23">
        <v>0</v>
      </c>
      <c r="H52" s="24">
        <f>AVERAGE(F52:F54)</f>
        <v>20304.013339428642</v>
      </c>
      <c r="I52">
        <f>_xlfn.STDEV.S(F52:F54)</f>
        <v>3824.8202345481563</v>
      </c>
      <c r="L52" s="1" t="s">
        <v>16</v>
      </c>
      <c r="M52" s="3">
        <f>M40*40</f>
        <v>8023.4266269472155</v>
      </c>
      <c r="N52" s="3">
        <f t="shared" si="11"/>
        <v>49872.104934710173</v>
      </c>
      <c r="O52" s="3">
        <f t="shared" si="11"/>
        <v>54600.996126175982</v>
      </c>
      <c r="P52" s="3">
        <f t="shared" si="11"/>
        <v>52721.072896183876</v>
      </c>
      <c r="Q52" s="3"/>
    </row>
    <row r="53" spans="2:17" x14ac:dyDescent="0.3">
      <c r="B53" s="25" t="s">
        <v>53</v>
      </c>
      <c r="C53" s="8">
        <v>4</v>
      </c>
      <c r="D53" s="10">
        <v>9142.6203063735593</v>
      </c>
      <c r="E53" s="15">
        <v>0.37077167019027479</v>
      </c>
      <c r="F53" s="10">
        <f t="shared" si="12"/>
        <v>24658.357262521422</v>
      </c>
      <c r="G53">
        <v>0</v>
      </c>
      <c r="H53" s="26"/>
    </row>
    <row r="54" spans="2:17" ht="15" thickBot="1" x14ac:dyDescent="0.35">
      <c r="B54" s="27" t="s">
        <v>52</v>
      </c>
      <c r="C54" s="28">
        <v>5</v>
      </c>
      <c r="D54" s="29">
        <v>7181.2172520576005</v>
      </c>
      <c r="E54" s="30">
        <v>0.3826638477801268</v>
      </c>
      <c r="F54" s="29">
        <f t="shared" si="12"/>
        <v>18766.385415598041</v>
      </c>
      <c r="G54" s="31">
        <v>0</v>
      </c>
      <c r="H54" s="32"/>
    </row>
    <row r="55" spans="2:17" x14ac:dyDescent="0.3">
      <c r="B55" s="19" t="s">
        <v>50</v>
      </c>
      <c r="C55" s="20">
        <v>1</v>
      </c>
      <c r="D55" s="21">
        <v>8484.2350669382668</v>
      </c>
      <c r="E55" s="22">
        <v>0.40644820295983081</v>
      </c>
      <c r="F55" s="21">
        <f t="shared" si="12"/>
        <v>20874.086796680367</v>
      </c>
      <c r="G55" s="23">
        <v>1</v>
      </c>
      <c r="H55" s="24">
        <f>AVERAGE(F55:F57)</f>
        <v>20574.798105977552</v>
      </c>
      <c r="I55">
        <f>_xlfn.STDEV.S(F55:F57)</f>
        <v>2662.2469449574046</v>
      </c>
    </row>
    <row r="56" spans="2:17" x14ac:dyDescent="0.3">
      <c r="B56" s="25" t="s">
        <v>51</v>
      </c>
      <c r="C56" s="8">
        <v>6</v>
      </c>
      <c r="D56" s="10">
        <v>8524.9749791001905</v>
      </c>
      <c r="E56" s="15">
        <v>0.36945031712473564</v>
      </c>
      <c r="F56" s="10">
        <f t="shared" si="12"/>
        <v>23074.753448437146</v>
      </c>
      <c r="G56">
        <v>1</v>
      </c>
      <c r="H56" s="26"/>
    </row>
    <row r="57" spans="2:17" ht="15" thickBot="1" x14ac:dyDescent="0.35">
      <c r="B57" s="27" t="s">
        <v>49</v>
      </c>
      <c r="C57" s="28">
        <v>8</v>
      </c>
      <c r="D57" s="29">
        <v>8023.4266269472155</v>
      </c>
      <c r="E57" s="30">
        <v>0.45137420718816068</v>
      </c>
      <c r="F57" s="29">
        <f t="shared" si="12"/>
        <v>17775.554072815143</v>
      </c>
      <c r="G57" s="31">
        <v>1</v>
      </c>
      <c r="H57" s="32"/>
    </row>
    <row r="58" spans="2:17" x14ac:dyDescent="0.3">
      <c r="B58" s="19" t="s">
        <v>46</v>
      </c>
      <c r="C58" s="20">
        <v>3</v>
      </c>
      <c r="D58" s="21">
        <v>10423.501984010174</v>
      </c>
      <c r="E58" s="22">
        <v>0.46987315010570818</v>
      </c>
      <c r="F58" s="21">
        <f t="shared" si="12"/>
        <v>22183.651016588585</v>
      </c>
      <c r="G58" s="23">
        <v>2</v>
      </c>
      <c r="H58" s="24">
        <f>AVERAGE(F58:F60)</f>
        <v>19615.920984179353</v>
      </c>
      <c r="I58">
        <f>_xlfn.STDEV.S(F58:F60)</f>
        <v>2678.0662958552512</v>
      </c>
    </row>
    <row r="59" spans="2:17" x14ac:dyDescent="0.3">
      <c r="B59" s="25" t="s">
        <v>48</v>
      </c>
      <c r="C59" s="8">
        <v>7</v>
      </c>
      <c r="D59" s="10">
        <v>8136.1796323988274</v>
      </c>
      <c r="E59" s="15">
        <v>0.41041226215644816</v>
      </c>
      <c r="F59" s="10">
        <f t="shared" si="12"/>
        <v>19824.406779779245</v>
      </c>
      <c r="G59">
        <v>2</v>
      </c>
      <c r="H59" s="26"/>
    </row>
    <row r="60" spans="2:17" ht="15" thickBot="1" x14ac:dyDescent="0.35">
      <c r="B60" s="27" t="s">
        <v>47</v>
      </c>
      <c r="C60" s="28">
        <v>12</v>
      </c>
      <c r="D60" s="29">
        <v>7645.5109562104817</v>
      </c>
      <c r="E60" s="30">
        <v>0.45401691331923888</v>
      </c>
      <c r="F60" s="29">
        <f t="shared" si="12"/>
        <v>16839.705156170236</v>
      </c>
      <c r="G60" s="31">
        <v>2</v>
      </c>
      <c r="H60" s="32"/>
    </row>
    <row r="61" spans="2:17" x14ac:dyDescent="0.3">
      <c r="B61" s="19" t="s">
        <v>45</v>
      </c>
      <c r="C61" s="20">
        <v>9</v>
      </c>
      <c r="D61" s="21">
        <v>7737.0697877050243</v>
      </c>
      <c r="E61" s="22">
        <v>0.3826638477801268</v>
      </c>
      <c r="F61" s="21">
        <f t="shared" si="12"/>
        <v>20218.972428643519</v>
      </c>
      <c r="G61" s="23">
        <v>3</v>
      </c>
      <c r="H61" s="24">
        <f>AVERAGE(F61:F63)</f>
        <v>19533.169180252753</v>
      </c>
      <c r="I61">
        <f>_xlfn.STDEV.S(F61:F63)</f>
        <v>1002.2545736091772</v>
      </c>
    </row>
    <row r="62" spans="2:17" x14ac:dyDescent="0.3">
      <c r="B62" s="25" t="s">
        <v>43</v>
      </c>
      <c r="C62" s="8">
        <v>10</v>
      </c>
      <c r="D62" s="10">
        <v>8953.4269801834471</v>
      </c>
      <c r="E62" s="15">
        <v>0.48705073995771664</v>
      </c>
      <c r="F62" s="10">
        <f t="shared" si="12"/>
        <v>18382.945031478117</v>
      </c>
      <c r="G62">
        <v>3</v>
      </c>
      <c r="H62" s="26"/>
    </row>
    <row r="63" spans="2:17" ht="15" thickBot="1" x14ac:dyDescent="0.35">
      <c r="B63" s="27" t="s">
        <v>44</v>
      </c>
      <c r="C63" s="28">
        <v>11</v>
      </c>
      <c r="D63" s="29">
        <v>8127.9845518020929</v>
      </c>
      <c r="E63" s="30">
        <v>0.40644820295983081</v>
      </c>
      <c r="F63" s="29">
        <f t="shared" si="12"/>
        <v>19997.590080636623</v>
      </c>
      <c r="G63" s="31">
        <v>3</v>
      </c>
      <c r="H63" s="32"/>
    </row>
    <row r="64" spans="2:17" x14ac:dyDescent="0.3">
      <c r="B64" s="19" t="s">
        <v>34</v>
      </c>
      <c r="C64" s="20">
        <v>22</v>
      </c>
      <c r="D64" s="21">
        <v>53104.922935628587</v>
      </c>
      <c r="E64" s="22">
        <v>2.7431289640591965</v>
      </c>
      <c r="F64" s="21">
        <f t="shared" si="12"/>
        <v>19359.251289828379</v>
      </c>
      <c r="G64" s="23">
        <v>3.5</v>
      </c>
      <c r="H64" s="24">
        <f>AVERAGE(F64:F66)</f>
        <v>12599.213599716693</v>
      </c>
      <c r="I64">
        <f>_xlfn.STDEV.S(F64:F66)</f>
        <v>5860.4515151411697</v>
      </c>
    </row>
    <row r="65" spans="2:9" x14ac:dyDescent="0.3">
      <c r="B65" s="25" t="s">
        <v>35</v>
      </c>
      <c r="C65" s="8">
        <v>23</v>
      </c>
      <c r="D65" s="10">
        <v>47268.518409494995</v>
      </c>
      <c r="E65" s="15">
        <v>5.280126849894291</v>
      </c>
      <c r="F65" s="10">
        <f t="shared" si="12"/>
        <v>8952.1558389153688</v>
      </c>
      <c r="G65">
        <v>3.5</v>
      </c>
      <c r="H65" s="26"/>
    </row>
    <row r="66" spans="2:9" ht="15" thickBot="1" x14ac:dyDescent="0.35">
      <c r="B66" s="27" t="s">
        <v>36</v>
      </c>
      <c r="C66" s="28">
        <v>24</v>
      </c>
      <c r="D66" s="29">
        <v>54600.996126175982</v>
      </c>
      <c r="E66" s="30">
        <v>5.7558139534883708</v>
      </c>
      <c r="F66" s="29">
        <f t="shared" si="12"/>
        <v>9486.2336704063346</v>
      </c>
      <c r="G66" s="31">
        <v>3.5</v>
      </c>
      <c r="H66" s="32"/>
    </row>
    <row r="67" spans="2:9" x14ac:dyDescent="0.3">
      <c r="B67" s="19" t="s">
        <v>31</v>
      </c>
      <c r="C67" s="20">
        <v>13</v>
      </c>
      <c r="D67" s="21">
        <v>53919.250197223562</v>
      </c>
      <c r="E67" s="22">
        <v>2.2410147991543337</v>
      </c>
      <c r="F67" s="21">
        <f t="shared" si="12"/>
        <v>24060.193720081839</v>
      </c>
      <c r="G67" s="23">
        <v>4</v>
      </c>
      <c r="H67" s="24">
        <f>AVERAGE(F67:F69)</f>
        <v>18791.395906727372</v>
      </c>
      <c r="I67">
        <f>_xlfn.STDEV.S(F67:F69)</f>
        <v>4988.9820445191526</v>
      </c>
    </row>
    <row r="68" spans="2:9" x14ac:dyDescent="0.3">
      <c r="B68" s="25" t="s">
        <v>32</v>
      </c>
      <c r="C68" s="8">
        <v>14</v>
      </c>
      <c r="D68" s="10">
        <v>57059.049323552623</v>
      </c>
      <c r="E68" s="15">
        <v>3.1395348837209296</v>
      </c>
      <c r="F68" s="10">
        <f t="shared" si="12"/>
        <v>18174.363858613062</v>
      </c>
      <c r="G68">
        <v>4</v>
      </c>
      <c r="H68" s="26"/>
    </row>
    <row r="69" spans="2:9" ht="15" thickBot="1" x14ac:dyDescent="0.35">
      <c r="B69" s="27" t="s">
        <v>33</v>
      </c>
      <c r="C69" s="28">
        <v>15</v>
      </c>
      <c r="D69" s="29">
        <v>49062.722980371844</v>
      </c>
      <c r="E69" s="30">
        <v>3.4698731501057081</v>
      </c>
      <c r="F69" s="29">
        <f t="shared" si="12"/>
        <v>14139.63014148721</v>
      </c>
      <c r="G69" s="31">
        <v>4</v>
      </c>
      <c r="H69" s="32"/>
    </row>
    <row r="70" spans="2:9" x14ac:dyDescent="0.3">
      <c r="B70" s="19" t="s">
        <v>28</v>
      </c>
      <c r="C70" s="20">
        <v>16</v>
      </c>
      <c r="D70" s="21">
        <v>49872.104934710173</v>
      </c>
      <c r="E70" s="22">
        <v>8.5835095137420723</v>
      </c>
      <c r="F70" s="21">
        <f t="shared" si="12"/>
        <v>5810.2230625906186</v>
      </c>
      <c r="G70" s="23">
        <v>5</v>
      </c>
      <c r="H70" s="24">
        <f>AVERAGE(F70:F72)</f>
        <v>6555.798217824663</v>
      </c>
      <c r="I70">
        <f>_xlfn.STDEV.S(F70:F72)</f>
        <v>1096.0926967509613</v>
      </c>
    </row>
    <row r="71" spans="2:9" x14ac:dyDescent="0.3">
      <c r="B71" s="25" t="s">
        <v>29</v>
      </c>
      <c r="C71" s="8">
        <v>17</v>
      </c>
      <c r="D71" s="10">
        <v>53134.830269990234</v>
      </c>
      <c r="E71" s="15">
        <v>6.7996828752642706</v>
      </c>
      <c r="F71" s="10">
        <f t="shared" si="12"/>
        <v>7814.3100560296562</v>
      </c>
      <c r="G71">
        <v>5</v>
      </c>
      <c r="H71" s="26"/>
    </row>
    <row r="72" spans="2:9" ht="15" thickBot="1" x14ac:dyDescent="0.35">
      <c r="B72" s="27" t="s">
        <v>30</v>
      </c>
      <c r="C72" s="28">
        <v>18</v>
      </c>
      <c r="D72" s="29">
        <v>57059.049323552623</v>
      </c>
      <c r="E72" s="30">
        <v>9.4423890063424949</v>
      </c>
      <c r="F72" s="29">
        <f t="shared" si="12"/>
        <v>6042.8615348537114</v>
      </c>
      <c r="G72" s="31">
        <v>5</v>
      </c>
      <c r="H72" s="32"/>
    </row>
    <row r="73" spans="2:9" x14ac:dyDescent="0.3">
      <c r="B73" s="19" t="s">
        <v>25</v>
      </c>
      <c r="C73" s="20">
        <v>19</v>
      </c>
      <c r="D73" s="21">
        <v>57059.049323552623</v>
      </c>
      <c r="E73" s="22">
        <v>7.0639534883720927</v>
      </c>
      <c r="F73" s="21">
        <f t="shared" si="12"/>
        <v>8077.4950482724707</v>
      </c>
      <c r="G73" s="23">
        <v>6</v>
      </c>
      <c r="H73" s="24">
        <f>AVERAGE(F73:F75)</f>
        <v>7064.7767013085986</v>
      </c>
      <c r="I73">
        <f>_xlfn.STDEV.S(F73:F75)</f>
        <v>2017.3562833584588</v>
      </c>
    </row>
    <row r="74" spans="2:9" x14ac:dyDescent="0.3">
      <c r="B74" s="25" t="s">
        <v>26</v>
      </c>
      <c r="C74" s="8">
        <v>20</v>
      </c>
      <c r="D74" s="10">
        <v>57059.049323552623</v>
      </c>
      <c r="E74" s="15">
        <v>6.8128964059196608</v>
      </c>
      <c r="F74" s="10">
        <f t="shared" si="12"/>
        <v>8375.1529340699435</v>
      </c>
      <c r="G74">
        <v>6</v>
      </c>
      <c r="H74" s="26"/>
    </row>
    <row r="75" spans="2:9" ht="15" thickBot="1" x14ac:dyDescent="0.35">
      <c r="B75" s="27" t="s">
        <v>27</v>
      </c>
      <c r="C75" s="28">
        <v>21</v>
      </c>
      <c r="D75" s="29">
        <v>53231.146016084029</v>
      </c>
      <c r="E75" s="30">
        <v>11.226215644820297</v>
      </c>
      <c r="F75" s="29">
        <f t="shared" si="12"/>
        <v>4741.6821215833797</v>
      </c>
      <c r="G75" s="31">
        <v>6</v>
      </c>
      <c r="H75" s="32"/>
    </row>
    <row r="76" spans="2:9" x14ac:dyDescent="0.3">
      <c r="B76" s="19" t="s">
        <v>59</v>
      </c>
      <c r="C76" s="20">
        <v>35</v>
      </c>
      <c r="D76" s="21">
        <v>44854.266504962972</v>
      </c>
      <c r="E76" s="22">
        <v>5</v>
      </c>
      <c r="F76" s="21">
        <f t="shared" si="12"/>
        <v>8970.8533009925941</v>
      </c>
      <c r="G76" s="23">
        <v>7</v>
      </c>
      <c r="H76" s="24">
        <f>AVERAGE(F76:F78)</f>
        <v>9928.4374791492501</v>
      </c>
      <c r="I76">
        <f>_xlfn.STDEV.S(F76:F78)</f>
        <v>861.63731887642712</v>
      </c>
    </row>
    <row r="77" spans="2:9" x14ac:dyDescent="0.3">
      <c r="B77" s="25" t="s">
        <v>60</v>
      </c>
      <c r="C77" s="8">
        <v>36</v>
      </c>
      <c r="D77" s="10">
        <v>53205.477516513791</v>
      </c>
      <c r="E77" s="15">
        <v>5</v>
      </c>
      <c r="F77" s="10">
        <f t="shared" si="12"/>
        <v>10641.095503302759</v>
      </c>
      <c r="G77">
        <v>7</v>
      </c>
      <c r="H77" s="26"/>
    </row>
    <row r="78" spans="2:9" ht="15" thickBot="1" x14ac:dyDescent="0.35">
      <c r="B78" s="27" t="s">
        <v>61</v>
      </c>
      <c r="C78" s="28">
        <v>37</v>
      </c>
      <c r="D78" s="29">
        <v>50866.818165761993</v>
      </c>
      <c r="E78" s="30">
        <v>5</v>
      </c>
      <c r="F78" s="29">
        <f t="shared" si="12"/>
        <v>10173.363633152399</v>
      </c>
      <c r="G78" s="31">
        <v>7</v>
      </c>
      <c r="H78" s="32"/>
    </row>
    <row r="79" spans="2:9" x14ac:dyDescent="0.3">
      <c r="B79" s="19" t="s">
        <v>56</v>
      </c>
      <c r="C79" s="20">
        <v>32</v>
      </c>
      <c r="D79" s="21">
        <v>52721.072896183876</v>
      </c>
      <c r="E79" s="22">
        <v>5</v>
      </c>
      <c r="F79" s="21">
        <f t="shared" si="12"/>
        <v>10544.214579236776</v>
      </c>
      <c r="G79" s="23">
        <v>8</v>
      </c>
      <c r="H79" s="24">
        <f>AVERAGE(F79:F81)</f>
        <v>9237.3818130438376</v>
      </c>
      <c r="I79">
        <f>_xlfn.STDEV.S(F79:F81)</f>
        <v>1254.6490502949498</v>
      </c>
    </row>
    <row r="80" spans="2:9" x14ac:dyDescent="0.3">
      <c r="B80" s="25" t="s">
        <v>57</v>
      </c>
      <c r="C80" s="8">
        <v>33</v>
      </c>
      <c r="D80" s="10">
        <v>45627.618363574285</v>
      </c>
      <c r="E80" s="15">
        <v>5</v>
      </c>
      <c r="F80" s="10">
        <f t="shared" si="12"/>
        <v>9125.5236727148567</v>
      </c>
      <c r="G80">
        <v>8</v>
      </c>
      <c r="H80" s="26"/>
    </row>
    <row r="81" spans="2:9" ht="15" thickBot="1" x14ac:dyDescent="0.35">
      <c r="B81" s="27" t="s">
        <v>58</v>
      </c>
      <c r="C81" s="28">
        <v>34</v>
      </c>
      <c r="D81" s="29">
        <v>40212.035935899403</v>
      </c>
      <c r="E81" s="30">
        <v>5</v>
      </c>
      <c r="F81" s="29">
        <f t="shared" si="12"/>
        <v>8042.4071871798806</v>
      </c>
      <c r="G81" s="31">
        <v>8</v>
      </c>
      <c r="H81" s="32"/>
    </row>
    <row r="82" spans="2:9" x14ac:dyDescent="0.3">
      <c r="B82" s="19" t="s">
        <v>40</v>
      </c>
      <c r="C82" s="20">
        <v>29</v>
      </c>
      <c r="D82" s="21">
        <v>32543.512816587976</v>
      </c>
      <c r="E82" s="22">
        <v>1.1971458773784356</v>
      </c>
      <c r="F82" s="21">
        <f t="shared" si="12"/>
        <v>27184.249999551634</v>
      </c>
      <c r="G82" s="23">
        <v>9</v>
      </c>
      <c r="H82" s="24">
        <f>AVERAGE(F82:F84)</f>
        <v>24149.064081690809</v>
      </c>
      <c r="I82">
        <f>_xlfn.STDEV.S(F82:F84)</f>
        <v>2628.6185553434566</v>
      </c>
    </row>
    <row r="83" spans="2:9" x14ac:dyDescent="0.3">
      <c r="B83" s="25" t="s">
        <v>41</v>
      </c>
      <c r="C83" s="8">
        <v>30</v>
      </c>
      <c r="D83" s="10">
        <v>22926.067656513085</v>
      </c>
      <c r="E83" s="15">
        <v>1.0121564482029601</v>
      </c>
      <c r="F83" s="10">
        <f t="shared" si="12"/>
        <v>22650.715407896994</v>
      </c>
      <c r="G83">
        <v>9</v>
      </c>
      <c r="H83" s="26"/>
    </row>
    <row r="84" spans="2:9" ht="15" thickBot="1" x14ac:dyDescent="0.35">
      <c r="B84" s="27" t="s">
        <v>42</v>
      </c>
      <c r="C84" s="28">
        <v>31</v>
      </c>
      <c r="D84" s="29">
        <v>26472.559431996138</v>
      </c>
      <c r="E84" s="30">
        <v>1.1707188160676532</v>
      </c>
      <c r="F84" s="29">
        <f t="shared" si="12"/>
        <v>22612.226837623792</v>
      </c>
      <c r="G84" s="31">
        <v>9</v>
      </c>
      <c r="H84" s="32"/>
    </row>
    <row r="85" spans="2:9" x14ac:dyDescent="0.3">
      <c r="B85" s="19" t="s">
        <v>37</v>
      </c>
      <c r="C85" s="20">
        <v>26</v>
      </c>
      <c r="D85" s="21">
        <v>32210.293303818486</v>
      </c>
      <c r="E85" s="22">
        <v>1.4746300211416488</v>
      </c>
      <c r="F85" s="21">
        <f t="shared" si="12"/>
        <v>21842.965925026732</v>
      </c>
      <c r="G85" s="23">
        <v>10</v>
      </c>
      <c r="H85" s="24">
        <f>AVERAGE(F85:F87)</f>
        <v>14357.029412986516</v>
      </c>
      <c r="I85">
        <f>_xlfn.STDEV.S(F85:F87)</f>
        <v>6531.5474251240767</v>
      </c>
    </row>
    <row r="86" spans="2:9" x14ac:dyDescent="0.3">
      <c r="B86" s="25" t="s">
        <v>38</v>
      </c>
      <c r="C86" s="8">
        <v>27</v>
      </c>
      <c r="D86" s="10">
        <v>57044.213401782668</v>
      </c>
      <c r="E86" s="15">
        <v>5</v>
      </c>
      <c r="F86" s="10">
        <f t="shared" si="12"/>
        <v>11408.842680356534</v>
      </c>
      <c r="G86">
        <v>10</v>
      </c>
      <c r="H86" s="26"/>
    </row>
    <row r="87" spans="2:9" ht="15" thickBot="1" x14ac:dyDescent="0.35">
      <c r="B87" s="27" t="s">
        <v>39</v>
      </c>
      <c r="C87" s="28">
        <v>28</v>
      </c>
      <c r="D87" s="29">
        <v>49096.398167881409</v>
      </c>
      <c r="E87" s="30">
        <v>5</v>
      </c>
      <c r="F87" s="29">
        <f t="shared" si="12"/>
        <v>9819.2796335762814</v>
      </c>
      <c r="G87" s="31">
        <v>10</v>
      </c>
      <c r="H87" s="32"/>
    </row>
    <row r="88" spans="2:9" ht="15" thickBot="1" x14ac:dyDescent="0.35">
      <c r="B88" s="33" t="s">
        <v>55</v>
      </c>
      <c r="C88" s="34">
        <v>25</v>
      </c>
      <c r="D88" s="35">
        <v>47625.051513617254</v>
      </c>
      <c r="E88" s="36">
        <v>8.0946088794926006</v>
      </c>
      <c r="F88" s="37">
        <f t="shared" si="12"/>
        <v>5883.5519075262064</v>
      </c>
      <c r="G88" s="38">
        <v>11</v>
      </c>
      <c r="H88" s="39">
        <f>F88</f>
        <v>5883.5519075262064</v>
      </c>
    </row>
  </sheetData>
  <autoFilter ref="B51:G88" xr:uid="{140ADEDF-AF03-4F04-97C6-08B033A07E4F}">
    <sortState xmlns:xlrd2="http://schemas.microsoft.com/office/spreadsheetml/2017/richdata2" ref="B52:G88">
      <sortCondition ref="G51:G88"/>
    </sortState>
  </autoFilter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F30AB-8836-4214-89DA-14CC1802395D}">
  <dimension ref="A1:F38"/>
  <sheetViews>
    <sheetView workbookViewId="0">
      <selection activeCell="B29" sqref="B29"/>
    </sheetView>
  </sheetViews>
  <sheetFormatPr defaultRowHeight="14.4" x14ac:dyDescent="0.3"/>
  <sheetData>
    <row r="1" spans="1:6" x14ac:dyDescent="0.3">
      <c r="A1" s="6" t="s">
        <v>19</v>
      </c>
      <c r="B1" s="6" t="s">
        <v>20</v>
      </c>
      <c r="C1" s="6" t="s">
        <v>21</v>
      </c>
      <c r="D1" s="6" t="s">
        <v>22</v>
      </c>
      <c r="E1" s="6" t="s">
        <v>23</v>
      </c>
      <c r="F1" s="6" t="s">
        <v>24</v>
      </c>
    </row>
    <row r="2" spans="1:6" x14ac:dyDescent="0.3">
      <c r="A2" t="s">
        <v>50</v>
      </c>
      <c r="B2" s="2">
        <v>0.1875</v>
      </c>
      <c r="C2" s="2">
        <v>0.40644820295983081</v>
      </c>
      <c r="D2">
        <v>1</v>
      </c>
      <c r="E2" s="2">
        <v>0.40644820295983081</v>
      </c>
      <c r="F2">
        <v>1</v>
      </c>
    </row>
    <row r="3" spans="1:6" x14ac:dyDescent="0.3">
      <c r="A3" t="s">
        <v>54</v>
      </c>
      <c r="B3" s="2">
        <v>0.2205</v>
      </c>
      <c r="C3" s="2">
        <v>0.49365750528541225</v>
      </c>
      <c r="D3">
        <v>1</v>
      </c>
      <c r="E3" s="2">
        <v>0.49365750528541225</v>
      </c>
      <c r="F3">
        <v>2</v>
      </c>
    </row>
    <row r="4" spans="1:6" x14ac:dyDescent="0.3">
      <c r="A4" t="s">
        <v>46</v>
      </c>
      <c r="B4" s="2">
        <v>0.21149999999999999</v>
      </c>
      <c r="C4" s="2">
        <v>0.46987315010570818</v>
      </c>
      <c r="D4">
        <v>1</v>
      </c>
      <c r="E4" s="2">
        <v>0.46987315010570818</v>
      </c>
      <c r="F4">
        <v>3</v>
      </c>
    </row>
    <row r="5" spans="1:6" x14ac:dyDescent="0.3">
      <c r="A5" t="s">
        <v>53</v>
      </c>
      <c r="B5" s="2">
        <v>0.17399999999999999</v>
      </c>
      <c r="C5" s="2">
        <v>0.37077167019027479</v>
      </c>
      <c r="D5">
        <v>1</v>
      </c>
      <c r="E5" s="2">
        <v>0.37077167019027479</v>
      </c>
      <c r="F5">
        <v>4</v>
      </c>
    </row>
    <row r="6" spans="1:6" x14ac:dyDescent="0.3">
      <c r="A6" t="s">
        <v>52</v>
      </c>
      <c r="B6" s="2">
        <v>0.17849999999999999</v>
      </c>
      <c r="C6" s="2">
        <v>0.3826638477801268</v>
      </c>
      <c r="D6">
        <v>1</v>
      </c>
      <c r="E6" s="2">
        <v>0.3826638477801268</v>
      </c>
      <c r="F6">
        <v>5</v>
      </c>
    </row>
    <row r="7" spans="1:6" x14ac:dyDescent="0.3">
      <c r="A7" t="s">
        <v>51</v>
      </c>
      <c r="B7" s="2">
        <v>0.17349999999999999</v>
      </c>
      <c r="C7" s="2">
        <v>0.36945031712473564</v>
      </c>
      <c r="D7">
        <v>1</v>
      </c>
      <c r="E7" s="2">
        <v>0.36945031712473564</v>
      </c>
      <c r="F7">
        <v>6</v>
      </c>
    </row>
    <row r="8" spans="1:6" x14ac:dyDescent="0.3">
      <c r="A8" t="s">
        <v>48</v>
      </c>
      <c r="B8" s="2">
        <v>0.189</v>
      </c>
      <c r="C8" s="2">
        <v>0.41041226215644816</v>
      </c>
      <c r="D8">
        <v>1</v>
      </c>
      <c r="E8" s="2">
        <v>0.41041226215644816</v>
      </c>
      <c r="F8">
        <v>7</v>
      </c>
    </row>
    <row r="9" spans="1:6" x14ac:dyDescent="0.3">
      <c r="A9" t="s">
        <v>49</v>
      </c>
      <c r="B9" s="2">
        <v>0.20450000000000002</v>
      </c>
      <c r="C9" s="2">
        <v>0.45137420718816068</v>
      </c>
      <c r="D9">
        <v>1</v>
      </c>
      <c r="E9" s="2">
        <v>0.45137420718816068</v>
      </c>
      <c r="F9">
        <v>8</v>
      </c>
    </row>
    <row r="10" spans="1:6" x14ac:dyDescent="0.3">
      <c r="A10" t="s">
        <v>45</v>
      </c>
      <c r="B10" s="2">
        <v>0.17849999999999999</v>
      </c>
      <c r="C10" s="2">
        <v>0.3826638477801268</v>
      </c>
      <c r="D10">
        <v>1</v>
      </c>
      <c r="E10" s="2">
        <v>0.3826638477801268</v>
      </c>
      <c r="F10">
        <v>9</v>
      </c>
    </row>
    <row r="11" spans="1:6" x14ac:dyDescent="0.3">
      <c r="A11" t="s">
        <v>43</v>
      </c>
      <c r="B11" s="2">
        <v>0.218</v>
      </c>
      <c r="C11" s="2">
        <v>0.48705073995771664</v>
      </c>
      <c r="D11">
        <v>1</v>
      </c>
      <c r="E11" s="2">
        <v>0.48705073995771664</v>
      </c>
      <c r="F11">
        <v>10</v>
      </c>
    </row>
    <row r="12" spans="1:6" x14ac:dyDescent="0.3">
      <c r="A12" t="s">
        <v>44</v>
      </c>
      <c r="B12" s="2">
        <v>0.1875</v>
      </c>
      <c r="C12" s="2">
        <v>0.40644820295983081</v>
      </c>
      <c r="D12">
        <v>1</v>
      </c>
      <c r="E12" s="2">
        <v>0.40644820295983081</v>
      </c>
      <c r="F12">
        <v>11</v>
      </c>
    </row>
    <row r="13" spans="1:6" x14ac:dyDescent="0.3">
      <c r="A13" t="s">
        <v>47</v>
      </c>
      <c r="B13" s="2">
        <v>0.20550000000000002</v>
      </c>
      <c r="C13" s="2">
        <v>0.45401691331923888</v>
      </c>
      <c r="D13">
        <v>1</v>
      </c>
      <c r="E13" s="2">
        <v>0.45401691331923888</v>
      </c>
      <c r="F13">
        <v>12</v>
      </c>
    </row>
    <row r="14" spans="1:6" x14ac:dyDescent="0.3">
      <c r="A14" t="s">
        <v>31</v>
      </c>
      <c r="B14" s="2">
        <v>0.11849999999999999</v>
      </c>
      <c r="C14" s="2">
        <v>0.22410147991543336</v>
      </c>
      <c r="D14">
        <v>10</v>
      </c>
      <c r="E14" s="2">
        <v>2.2410147991543337</v>
      </c>
      <c r="F14">
        <v>13</v>
      </c>
    </row>
    <row r="15" spans="1:6" x14ac:dyDescent="0.3">
      <c r="A15" t="s">
        <v>32</v>
      </c>
      <c r="B15" s="2">
        <v>0.1525</v>
      </c>
      <c r="C15" s="2">
        <v>0.31395348837209297</v>
      </c>
      <c r="D15">
        <v>10</v>
      </c>
      <c r="E15" s="2">
        <v>3.1395348837209296</v>
      </c>
      <c r="F15">
        <v>14</v>
      </c>
    </row>
    <row r="16" spans="1:6" x14ac:dyDescent="0.3">
      <c r="A16" t="s">
        <v>33</v>
      </c>
      <c r="B16" s="2">
        <v>0.16500000000000001</v>
      </c>
      <c r="C16" s="2">
        <v>0.34698731501057078</v>
      </c>
      <c r="D16">
        <v>10</v>
      </c>
      <c r="E16" s="2">
        <v>3.4698731501057081</v>
      </c>
      <c r="F16">
        <v>15</v>
      </c>
    </row>
    <row r="17" spans="1:6" x14ac:dyDescent="0.3">
      <c r="A17" t="s">
        <v>28</v>
      </c>
      <c r="B17" s="2">
        <v>0.35850000000000004</v>
      </c>
      <c r="C17" s="2">
        <v>0.85835095137420725</v>
      </c>
      <c r="D17">
        <v>10</v>
      </c>
      <c r="E17" s="2">
        <v>8.5835095137420723</v>
      </c>
      <c r="F17">
        <v>16</v>
      </c>
    </row>
    <row r="18" spans="1:6" x14ac:dyDescent="0.3">
      <c r="A18" t="s">
        <v>29</v>
      </c>
      <c r="B18" s="2">
        <v>0.29099999999999998</v>
      </c>
      <c r="C18" s="2">
        <v>0.67996828752642702</v>
      </c>
      <c r="D18">
        <v>10</v>
      </c>
      <c r="E18" s="2">
        <v>6.7996828752642706</v>
      </c>
      <c r="F18">
        <v>17</v>
      </c>
    </row>
    <row r="19" spans="1:6" x14ac:dyDescent="0.3">
      <c r="A19" t="s">
        <v>30</v>
      </c>
      <c r="B19" s="2">
        <v>0.39100000000000001</v>
      </c>
      <c r="C19" s="2">
        <v>0.94423890063424942</v>
      </c>
      <c r="D19">
        <v>10</v>
      </c>
      <c r="E19" s="2">
        <v>9.4423890063424949</v>
      </c>
      <c r="F19">
        <v>18</v>
      </c>
    </row>
    <row r="20" spans="1:6" x14ac:dyDescent="0.3">
      <c r="A20" t="s">
        <v>25</v>
      </c>
      <c r="B20" s="2">
        <v>0.30099999999999999</v>
      </c>
      <c r="C20" s="2">
        <v>0.70639534883720922</v>
      </c>
      <c r="D20">
        <v>10</v>
      </c>
      <c r="E20" s="2">
        <v>7.0639534883720927</v>
      </c>
      <c r="F20">
        <v>19</v>
      </c>
    </row>
    <row r="21" spans="1:6" x14ac:dyDescent="0.3">
      <c r="A21" t="s">
        <v>26</v>
      </c>
      <c r="B21" s="2">
        <v>0.29149999999999998</v>
      </c>
      <c r="C21" s="2">
        <v>0.68128964059196606</v>
      </c>
      <c r="D21">
        <v>10</v>
      </c>
      <c r="E21" s="2">
        <v>6.8128964059196608</v>
      </c>
      <c r="F21">
        <v>20</v>
      </c>
    </row>
    <row r="22" spans="1:6" x14ac:dyDescent="0.3">
      <c r="A22" t="s">
        <v>27</v>
      </c>
      <c r="B22" s="2">
        <v>0.45850000000000002</v>
      </c>
      <c r="C22" s="2">
        <v>1.1226215644820297</v>
      </c>
      <c r="D22">
        <v>10</v>
      </c>
      <c r="E22" s="2">
        <v>11.226215644820297</v>
      </c>
      <c r="F22">
        <v>21</v>
      </c>
    </row>
    <row r="23" spans="1:6" x14ac:dyDescent="0.3">
      <c r="A23" t="s">
        <v>34</v>
      </c>
      <c r="B23" s="2">
        <v>0.13750000000000001</v>
      </c>
      <c r="C23" s="2">
        <v>0.27431289640591966</v>
      </c>
      <c r="D23">
        <v>10</v>
      </c>
      <c r="E23" s="2">
        <v>2.7431289640591965</v>
      </c>
      <c r="F23">
        <v>22</v>
      </c>
    </row>
    <row r="24" spans="1:6" x14ac:dyDescent="0.3">
      <c r="A24" t="s">
        <v>35</v>
      </c>
      <c r="B24" s="2">
        <v>0.23349999999999999</v>
      </c>
      <c r="C24" s="2">
        <v>0.5280126849894291</v>
      </c>
      <c r="D24">
        <v>10</v>
      </c>
      <c r="E24" s="2">
        <v>5.280126849894291</v>
      </c>
      <c r="F24">
        <v>23</v>
      </c>
    </row>
    <row r="25" spans="1:6" x14ac:dyDescent="0.3">
      <c r="A25" t="s">
        <v>36</v>
      </c>
      <c r="B25" s="2">
        <v>0.2515</v>
      </c>
      <c r="C25" s="2">
        <v>0.57558139534883712</v>
      </c>
      <c r="D25">
        <v>10</v>
      </c>
      <c r="E25" s="2">
        <v>5.7558139534883708</v>
      </c>
      <c r="F25">
        <v>24</v>
      </c>
    </row>
    <row r="26" spans="1:6" x14ac:dyDescent="0.3">
      <c r="A26" t="s">
        <v>55</v>
      </c>
      <c r="B26" s="2">
        <v>0.34</v>
      </c>
      <c r="C26" s="2">
        <v>0.80946088794926008</v>
      </c>
      <c r="D26">
        <v>10</v>
      </c>
      <c r="E26" s="2">
        <v>8.0946088794926006</v>
      </c>
      <c r="F26">
        <v>25</v>
      </c>
    </row>
    <row r="27" spans="1:6" x14ac:dyDescent="0.3">
      <c r="A27" t="s">
        <v>37</v>
      </c>
      <c r="B27" s="2">
        <v>8.9499999999999996E-2</v>
      </c>
      <c r="C27" s="2">
        <v>0.14746300211416488</v>
      </c>
      <c r="D27">
        <v>10</v>
      </c>
      <c r="E27" s="2">
        <v>1.4746300211416488</v>
      </c>
      <c r="F27">
        <v>26</v>
      </c>
    </row>
    <row r="28" spans="1:6" x14ac:dyDescent="0.3">
      <c r="A28" t="s">
        <v>38</v>
      </c>
      <c r="B28" s="2"/>
      <c r="C28" s="2"/>
      <c r="E28" s="2">
        <v>5</v>
      </c>
      <c r="F28">
        <v>27</v>
      </c>
    </row>
    <row r="29" spans="1:6" x14ac:dyDescent="0.3">
      <c r="A29" t="s">
        <v>39</v>
      </c>
      <c r="B29" s="2"/>
      <c r="C29" s="2"/>
      <c r="E29" s="2">
        <v>5</v>
      </c>
      <c r="F29">
        <v>28</v>
      </c>
    </row>
    <row r="30" spans="1:6" x14ac:dyDescent="0.3">
      <c r="A30" t="s">
        <v>40</v>
      </c>
      <c r="B30" s="2">
        <v>7.9000000000000001E-2</v>
      </c>
      <c r="C30" s="2">
        <v>0.11971458773784355</v>
      </c>
      <c r="D30">
        <v>10</v>
      </c>
      <c r="E30" s="2">
        <v>1.1971458773784356</v>
      </c>
      <c r="F30">
        <v>29</v>
      </c>
    </row>
    <row r="31" spans="1:6" x14ac:dyDescent="0.3">
      <c r="A31" t="s">
        <v>41</v>
      </c>
      <c r="B31" s="2">
        <v>7.2000000000000008E-2</v>
      </c>
      <c r="C31" s="2">
        <v>0.10121564482029601</v>
      </c>
      <c r="D31">
        <v>10</v>
      </c>
      <c r="E31" s="2">
        <v>1.0121564482029601</v>
      </c>
      <c r="F31">
        <v>30</v>
      </c>
    </row>
    <row r="32" spans="1:6" x14ac:dyDescent="0.3">
      <c r="A32" t="s">
        <v>42</v>
      </c>
      <c r="B32" s="2">
        <v>7.8E-2</v>
      </c>
      <c r="C32" s="2">
        <v>0.11707188160676532</v>
      </c>
      <c r="D32">
        <v>10</v>
      </c>
      <c r="E32" s="2">
        <v>1.1707188160676532</v>
      </c>
      <c r="F32">
        <v>31</v>
      </c>
    </row>
    <row r="33" spans="1:6" x14ac:dyDescent="0.3">
      <c r="A33" t="s">
        <v>56</v>
      </c>
      <c r="E33">
        <v>5</v>
      </c>
      <c r="F33">
        <v>32</v>
      </c>
    </row>
    <row r="34" spans="1:6" x14ac:dyDescent="0.3">
      <c r="A34" t="s">
        <v>57</v>
      </c>
      <c r="E34">
        <v>5</v>
      </c>
      <c r="F34">
        <v>33</v>
      </c>
    </row>
    <row r="35" spans="1:6" x14ac:dyDescent="0.3">
      <c r="A35" t="s">
        <v>58</v>
      </c>
      <c r="E35">
        <v>5</v>
      </c>
      <c r="F35">
        <v>34</v>
      </c>
    </row>
    <row r="36" spans="1:6" x14ac:dyDescent="0.3">
      <c r="A36" t="s">
        <v>59</v>
      </c>
      <c r="E36">
        <v>5</v>
      </c>
      <c r="F36">
        <v>35</v>
      </c>
    </row>
    <row r="37" spans="1:6" x14ac:dyDescent="0.3">
      <c r="A37" t="s">
        <v>60</v>
      </c>
      <c r="E37">
        <v>5</v>
      </c>
      <c r="F37">
        <v>36</v>
      </c>
    </row>
    <row r="38" spans="1:6" x14ac:dyDescent="0.3">
      <c r="A38" t="s">
        <v>61</v>
      </c>
      <c r="E38">
        <v>5</v>
      </c>
      <c r="F38">
        <v>37</v>
      </c>
    </row>
  </sheetData>
  <autoFilter ref="A1:F38" xr:uid="{A79053A4-0A66-4ACA-A78C-1AB99D37DD33}">
    <sortState xmlns:xlrd2="http://schemas.microsoft.com/office/spreadsheetml/2017/richdata2" ref="A2:F38">
      <sortCondition ref="F1:F38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136BF-C00B-430A-91A2-3E4F482C9066}">
  <dimension ref="A1:K140"/>
  <sheetViews>
    <sheetView workbookViewId="0">
      <selection activeCell="H137" sqref="H137"/>
    </sheetView>
  </sheetViews>
  <sheetFormatPr defaultRowHeight="14.4" x14ac:dyDescent="0.3"/>
  <cols>
    <col min="1" max="1" width="15.88671875" style="6" customWidth="1"/>
    <col min="2" max="2" width="20.109375" customWidth="1"/>
    <col min="10" max="10" width="3" bestFit="1" customWidth="1"/>
    <col min="11" max="11" width="15.88671875" bestFit="1" customWidth="1"/>
  </cols>
  <sheetData>
    <row r="1" spans="1:11" x14ac:dyDescent="0.3">
      <c r="A1" s="47" t="s">
        <v>64</v>
      </c>
      <c r="B1" s="47"/>
      <c r="C1" s="47"/>
      <c r="D1" s="47"/>
      <c r="E1" s="47"/>
      <c r="F1" s="47"/>
      <c r="G1" s="47"/>
      <c r="H1" s="40"/>
    </row>
    <row r="3" spans="1:11" x14ac:dyDescent="0.3">
      <c r="A3" s="6" t="s">
        <v>64</v>
      </c>
    </row>
    <row r="4" spans="1:11" x14ac:dyDescent="0.3">
      <c r="A4" s="6" t="s">
        <v>65</v>
      </c>
    </row>
    <row r="5" spans="1:11" x14ac:dyDescent="0.3">
      <c r="A5" s="6" t="s">
        <v>66</v>
      </c>
    </row>
    <row r="6" spans="1:11" x14ac:dyDescent="0.3">
      <c r="A6" s="6" t="s">
        <v>67</v>
      </c>
      <c r="B6" t="s">
        <v>68</v>
      </c>
      <c r="C6" t="s">
        <v>69</v>
      </c>
      <c r="D6" t="s">
        <v>70</v>
      </c>
      <c r="E6" t="s">
        <v>71</v>
      </c>
      <c r="F6" t="s">
        <v>72</v>
      </c>
    </row>
    <row r="7" spans="1:11" ht="15" thickBot="1" x14ac:dyDescent="0.35">
      <c r="F7" t="s">
        <v>73</v>
      </c>
      <c r="G7" t="s">
        <v>74</v>
      </c>
    </row>
    <row r="8" spans="1:11" ht="15" thickBot="1" x14ac:dyDescent="0.35">
      <c r="A8" s="19">
        <v>0</v>
      </c>
      <c r="B8" s="19">
        <v>1</v>
      </c>
      <c r="C8" s="23">
        <v>-271.33332999999999</v>
      </c>
      <c r="D8" s="23">
        <v>2850.7448599999998</v>
      </c>
      <c r="E8" s="23">
        <v>1</v>
      </c>
      <c r="F8" s="23">
        <v>-11263.793</v>
      </c>
      <c r="G8" s="41">
        <v>10721.1263</v>
      </c>
      <c r="J8" s="19">
        <v>0</v>
      </c>
      <c r="K8" s="44" t="s">
        <v>54</v>
      </c>
    </row>
    <row r="9" spans="1:11" ht="15" thickBot="1" x14ac:dyDescent="0.35">
      <c r="A9" s="42"/>
      <c r="B9" s="25">
        <v>2</v>
      </c>
      <c r="C9">
        <v>687.66666999999995</v>
      </c>
      <c r="D9">
        <v>2850.7448599999998</v>
      </c>
      <c r="E9">
        <v>1</v>
      </c>
      <c r="F9">
        <v>-10304.793</v>
      </c>
      <c r="G9" s="26">
        <v>11680.1263</v>
      </c>
      <c r="J9" s="19">
        <v>1</v>
      </c>
      <c r="K9" s="44" t="s">
        <v>50</v>
      </c>
    </row>
    <row r="10" spans="1:11" ht="15" thickBot="1" x14ac:dyDescent="0.35">
      <c r="A10" s="43"/>
      <c r="B10" s="27">
        <v>3</v>
      </c>
      <c r="C10" s="31">
        <v>770.33333000000005</v>
      </c>
      <c r="D10" s="31">
        <v>2850.7448599999998</v>
      </c>
      <c r="E10" s="31">
        <v>1</v>
      </c>
      <c r="F10" s="31">
        <v>-10222.1263</v>
      </c>
      <c r="G10" s="32">
        <v>11762.793</v>
      </c>
      <c r="J10" s="25">
        <v>2</v>
      </c>
      <c r="K10" s="44" t="s">
        <v>46</v>
      </c>
    </row>
    <row r="11" spans="1:11" ht="15" thickBot="1" x14ac:dyDescent="0.35">
      <c r="B11" s="19">
        <v>4</v>
      </c>
      <c r="C11" s="23">
        <v>7704.6666699999996</v>
      </c>
      <c r="D11" s="23">
        <v>2850.7448599999998</v>
      </c>
      <c r="E11" s="23">
        <v>0.82</v>
      </c>
      <c r="F11" s="23">
        <v>-3287.7930000000001</v>
      </c>
      <c r="G11" s="41">
        <v>18697.1263</v>
      </c>
      <c r="J11" s="27">
        <v>3</v>
      </c>
      <c r="K11" s="44" t="s">
        <v>45</v>
      </c>
    </row>
    <row r="12" spans="1:11" ht="15" thickBot="1" x14ac:dyDescent="0.35">
      <c r="B12" s="25">
        <v>5</v>
      </c>
      <c r="C12">
        <v>1512.3333299999999</v>
      </c>
      <c r="D12">
        <v>2850.7448599999998</v>
      </c>
      <c r="E12">
        <v>1</v>
      </c>
      <c r="F12">
        <v>-9480.1262999999999</v>
      </c>
      <c r="G12" s="26">
        <v>12504.793</v>
      </c>
      <c r="J12" s="19">
        <v>4</v>
      </c>
      <c r="K12" s="44" t="s">
        <v>34</v>
      </c>
    </row>
    <row r="13" spans="1:11" ht="15" thickBot="1" x14ac:dyDescent="0.35">
      <c r="B13" s="25">
        <v>6</v>
      </c>
      <c r="C13" t="s">
        <v>75</v>
      </c>
      <c r="D13">
        <v>2850.7448599999998</v>
      </c>
      <c r="E13">
        <v>4.0000000000000001E-3</v>
      </c>
      <c r="F13">
        <v>2755.5403999999999</v>
      </c>
      <c r="G13" s="26">
        <v>24740.459599999998</v>
      </c>
      <c r="J13" s="25">
        <v>5</v>
      </c>
      <c r="K13" s="44" t="s">
        <v>31</v>
      </c>
    </row>
    <row r="14" spans="1:11" ht="15" thickBot="1" x14ac:dyDescent="0.35">
      <c r="B14" s="27">
        <v>7</v>
      </c>
      <c r="C14" s="31" t="s">
        <v>76</v>
      </c>
      <c r="D14" s="31">
        <v>2850.7448599999998</v>
      </c>
      <c r="E14" s="31">
        <v>7.0000000000000001E-3</v>
      </c>
      <c r="F14" s="31">
        <v>2246.5403999999999</v>
      </c>
      <c r="G14" s="32">
        <v>24231.459599999998</v>
      </c>
      <c r="J14" s="25">
        <v>6</v>
      </c>
      <c r="K14" s="44" t="s">
        <v>28</v>
      </c>
    </row>
    <row r="15" spans="1:11" ht="15" thickBot="1" x14ac:dyDescent="0.35">
      <c r="B15" s="25">
        <v>8</v>
      </c>
      <c r="C15">
        <v>10375.333329999999</v>
      </c>
      <c r="D15">
        <v>2850.7448599999998</v>
      </c>
      <c r="E15">
        <v>8.5999999999999993E-2</v>
      </c>
      <c r="F15">
        <v>-617.12630000000001</v>
      </c>
      <c r="G15" s="26">
        <v>21367.793000000001</v>
      </c>
      <c r="J15" s="27">
        <v>7</v>
      </c>
      <c r="K15" s="44" t="s">
        <v>25</v>
      </c>
    </row>
    <row r="16" spans="1:11" ht="15" thickBot="1" x14ac:dyDescent="0.35">
      <c r="B16" s="25">
        <v>9</v>
      </c>
      <c r="C16" t="s">
        <v>77</v>
      </c>
      <c r="D16">
        <v>2850.7448599999998</v>
      </c>
      <c r="E16">
        <v>4.7E-2</v>
      </c>
      <c r="F16">
        <v>73.873699999999999</v>
      </c>
      <c r="G16" s="26">
        <v>22058.793000000001</v>
      </c>
      <c r="J16" s="25">
        <v>8</v>
      </c>
      <c r="K16" s="44" t="s">
        <v>59</v>
      </c>
    </row>
    <row r="17" spans="1:11" ht="15" thickBot="1" x14ac:dyDescent="0.35">
      <c r="B17" s="25">
        <v>10</v>
      </c>
      <c r="C17">
        <v>-3845.3333299999999</v>
      </c>
      <c r="D17">
        <v>2850.7448599999998</v>
      </c>
      <c r="E17">
        <v>1</v>
      </c>
      <c r="F17">
        <v>-14837.793</v>
      </c>
      <c r="G17" s="26">
        <v>7147.1262999999999</v>
      </c>
      <c r="J17" s="25">
        <v>9</v>
      </c>
      <c r="K17" s="44" t="s">
        <v>56</v>
      </c>
    </row>
    <row r="18" spans="1:11" ht="15" thickBot="1" x14ac:dyDescent="0.35">
      <c r="B18" s="27">
        <v>11</v>
      </c>
      <c r="C18" s="31">
        <v>5946.6666699999996</v>
      </c>
      <c r="D18" s="31">
        <v>2850.7448599999998</v>
      </c>
      <c r="E18" s="31">
        <v>1</v>
      </c>
      <c r="F18" s="31">
        <v>-5045.7929999999997</v>
      </c>
      <c r="G18" s="32">
        <v>16939.1263</v>
      </c>
      <c r="J18" s="25">
        <v>10</v>
      </c>
      <c r="K18" s="44" t="s">
        <v>40</v>
      </c>
    </row>
    <row r="19" spans="1:11" ht="15" thickBot="1" x14ac:dyDescent="0.35">
      <c r="A19" s="19">
        <v>1</v>
      </c>
      <c r="B19" s="19">
        <v>0</v>
      </c>
      <c r="C19" s="23">
        <v>271.33332999999999</v>
      </c>
      <c r="D19" s="23">
        <v>2850.7448599999998</v>
      </c>
      <c r="E19" s="23">
        <v>1</v>
      </c>
      <c r="F19" s="23">
        <v>-10721.1263</v>
      </c>
      <c r="G19" s="41">
        <v>11263.793</v>
      </c>
      <c r="J19" s="27">
        <v>11</v>
      </c>
      <c r="K19" s="46" t="s">
        <v>37</v>
      </c>
    </row>
    <row r="20" spans="1:11" x14ac:dyDescent="0.3">
      <c r="A20" s="42"/>
      <c r="B20" s="25">
        <v>2</v>
      </c>
      <c r="C20">
        <v>959</v>
      </c>
      <c r="D20">
        <v>2850.7448599999998</v>
      </c>
      <c r="E20">
        <v>1</v>
      </c>
      <c r="F20">
        <v>-10033.4596</v>
      </c>
      <c r="G20" s="26">
        <v>11951.4596</v>
      </c>
    </row>
    <row r="21" spans="1:11" x14ac:dyDescent="0.3">
      <c r="A21" s="42"/>
      <c r="B21" s="25">
        <v>3</v>
      </c>
      <c r="C21">
        <v>1041.6666700000001</v>
      </c>
      <c r="D21">
        <v>2850.7448599999998</v>
      </c>
      <c r="E21">
        <v>1</v>
      </c>
      <c r="F21">
        <v>-9950.7929999999997</v>
      </c>
      <c r="G21" s="26">
        <v>12034.1263</v>
      </c>
    </row>
    <row r="22" spans="1:11" x14ac:dyDescent="0.3">
      <c r="A22" s="42"/>
      <c r="B22" s="25">
        <v>4</v>
      </c>
      <c r="C22">
        <v>7976</v>
      </c>
      <c r="D22">
        <v>2850.7448599999998</v>
      </c>
      <c r="E22">
        <v>0.65900000000000003</v>
      </c>
      <c r="F22">
        <v>-3016.4596000000001</v>
      </c>
      <c r="G22" s="26">
        <v>18968.459599999998</v>
      </c>
    </row>
    <row r="23" spans="1:11" x14ac:dyDescent="0.3">
      <c r="A23" s="42"/>
      <c r="B23" s="25">
        <v>5</v>
      </c>
      <c r="C23">
        <v>1783.6666700000001</v>
      </c>
      <c r="D23">
        <v>2850.7448599999998</v>
      </c>
      <c r="E23">
        <v>1</v>
      </c>
      <c r="F23">
        <v>-9208.7929999999997</v>
      </c>
      <c r="G23" s="26">
        <v>12776.1263</v>
      </c>
    </row>
    <row r="24" spans="1:11" x14ac:dyDescent="0.3">
      <c r="A24" s="42"/>
      <c r="B24" s="25">
        <v>6</v>
      </c>
      <c r="C24" t="s">
        <v>78</v>
      </c>
      <c r="D24">
        <v>2850.7448599999998</v>
      </c>
      <c r="E24">
        <v>3.0000000000000001E-3</v>
      </c>
      <c r="F24">
        <v>3026.8737000000001</v>
      </c>
      <c r="G24" s="26">
        <v>25011.793000000001</v>
      </c>
    </row>
    <row r="25" spans="1:11" x14ac:dyDescent="0.3">
      <c r="A25" s="42"/>
      <c r="B25" s="25">
        <v>7</v>
      </c>
      <c r="C25" t="s">
        <v>79</v>
      </c>
      <c r="D25">
        <v>2850.7448599999998</v>
      </c>
      <c r="E25">
        <v>5.0000000000000001E-3</v>
      </c>
      <c r="F25">
        <v>2517.8737000000001</v>
      </c>
      <c r="G25" s="26">
        <v>24502.793000000001</v>
      </c>
    </row>
    <row r="26" spans="1:11" x14ac:dyDescent="0.3">
      <c r="A26" s="42"/>
      <c r="B26" s="25">
        <v>8</v>
      </c>
      <c r="C26">
        <v>10646.666670000001</v>
      </c>
      <c r="D26">
        <v>2850.7448599999998</v>
      </c>
      <c r="E26">
        <v>6.8000000000000005E-2</v>
      </c>
      <c r="F26">
        <v>-345.79300000000001</v>
      </c>
      <c r="G26" s="26">
        <v>21639.1263</v>
      </c>
    </row>
    <row r="27" spans="1:11" x14ac:dyDescent="0.3">
      <c r="A27" s="42"/>
      <c r="B27" s="25">
        <v>9</v>
      </c>
      <c r="C27" t="s">
        <v>80</v>
      </c>
      <c r="D27">
        <v>2850.7448599999998</v>
      </c>
      <c r="E27">
        <v>3.6999999999999998E-2</v>
      </c>
      <c r="F27">
        <v>345.20699999999999</v>
      </c>
      <c r="G27" s="26">
        <v>22330.1263</v>
      </c>
    </row>
    <row r="28" spans="1:11" x14ac:dyDescent="0.3">
      <c r="A28" s="42"/>
      <c r="B28" s="25">
        <v>10</v>
      </c>
      <c r="C28">
        <v>-3574</v>
      </c>
      <c r="D28">
        <v>2850.7448599999998</v>
      </c>
      <c r="E28">
        <v>1</v>
      </c>
      <c r="F28">
        <v>-14566.4596</v>
      </c>
      <c r="G28" s="26">
        <v>7418.4596000000001</v>
      </c>
    </row>
    <row r="29" spans="1:11" ht="15" thickBot="1" x14ac:dyDescent="0.35">
      <c r="A29" s="43"/>
      <c r="B29" s="27">
        <v>11</v>
      </c>
      <c r="C29" s="31">
        <v>6218</v>
      </c>
      <c r="D29" s="31">
        <v>2850.7448599999998</v>
      </c>
      <c r="E29" s="31">
        <v>1</v>
      </c>
      <c r="F29" s="31">
        <v>-4774.4596000000001</v>
      </c>
      <c r="G29" s="32">
        <v>17210.459599999998</v>
      </c>
    </row>
    <row r="30" spans="1:11" x14ac:dyDescent="0.3">
      <c r="A30" s="19">
        <v>2</v>
      </c>
      <c r="B30" s="19">
        <v>0</v>
      </c>
      <c r="C30" s="23">
        <v>-687.66666999999995</v>
      </c>
      <c r="D30" s="23">
        <v>2850.7448599999998</v>
      </c>
      <c r="E30" s="23">
        <v>1</v>
      </c>
      <c r="F30" s="23">
        <v>-11680.1263</v>
      </c>
      <c r="G30" s="41">
        <v>10304.793</v>
      </c>
    </row>
    <row r="31" spans="1:11" x14ac:dyDescent="0.3">
      <c r="A31" s="42"/>
      <c r="B31" s="25">
        <v>1</v>
      </c>
      <c r="C31">
        <v>-959</v>
      </c>
      <c r="D31">
        <v>2850.7448599999998</v>
      </c>
      <c r="E31">
        <v>1</v>
      </c>
      <c r="F31">
        <v>-11951.4596</v>
      </c>
      <c r="G31" s="26">
        <v>10033.4596</v>
      </c>
    </row>
    <row r="32" spans="1:11" x14ac:dyDescent="0.3">
      <c r="A32" s="42"/>
      <c r="B32" s="25">
        <v>3</v>
      </c>
      <c r="C32">
        <v>82.666669999999996</v>
      </c>
      <c r="D32">
        <v>2850.7448599999998</v>
      </c>
      <c r="E32">
        <v>1</v>
      </c>
      <c r="F32">
        <v>-10909.793</v>
      </c>
      <c r="G32" s="26">
        <v>11075.1263</v>
      </c>
    </row>
    <row r="33" spans="1:7" x14ac:dyDescent="0.3">
      <c r="A33" s="42"/>
      <c r="B33" s="25">
        <v>4</v>
      </c>
      <c r="C33">
        <v>7017</v>
      </c>
      <c r="D33">
        <v>2850.7448599999998</v>
      </c>
      <c r="E33">
        <v>1</v>
      </c>
      <c r="F33">
        <v>-3975.4596000000001</v>
      </c>
      <c r="G33" s="26">
        <v>18009.459599999998</v>
      </c>
    </row>
    <row r="34" spans="1:7" x14ac:dyDescent="0.3">
      <c r="A34" s="42"/>
      <c r="B34" s="25">
        <v>5</v>
      </c>
      <c r="C34">
        <v>824.66666999999995</v>
      </c>
      <c r="D34">
        <v>2850.7448599999998</v>
      </c>
      <c r="E34">
        <v>1</v>
      </c>
      <c r="F34">
        <v>-10167.793</v>
      </c>
      <c r="G34" s="26">
        <v>11817.1263</v>
      </c>
    </row>
    <row r="35" spans="1:7" x14ac:dyDescent="0.3">
      <c r="A35" s="42"/>
      <c r="B35" s="25">
        <v>6</v>
      </c>
      <c r="C35" t="s">
        <v>81</v>
      </c>
      <c r="D35">
        <v>2850.7448599999998</v>
      </c>
      <c r="E35">
        <v>8.0000000000000002E-3</v>
      </c>
      <c r="F35">
        <v>2067.8737000000001</v>
      </c>
      <c r="G35" s="26">
        <v>24052.793000000001</v>
      </c>
    </row>
    <row r="36" spans="1:7" x14ac:dyDescent="0.3">
      <c r="A36" s="42"/>
      <c r="B36" s="25">
        <v>7</v>
      </c>
      <c r="C36" t="s">
        <v>82</v>
      </c>
      <c r="D36">
        <v>2850.7448599999998</v>
      </c>
      <c r="E36">
        <v>1.2999999999999999E-2</v>
      </c>
      <c r="F36">
        <v>1558.8737000000001</v>
      </c>
      <c r="G36" s="26">
        <v>23543.793000000001</v>
      </c>
    </row>
    <row r="37" spans="1:7" x14ac:dyDescent="0.3">
      <c r="A37" s="42"/>
      <c r="B37" s="25">
        <v>8</v>
      </c>
      <c r="C37">
        <v>9687.6666700000005</v>
      </c>
      <c r="D37">
        <v>2850.7448599999998</v>
      </c>
      <c r="E37">
        <v>0.156</v>
      </c>
      <c r="F37">
        <v>-1304.7929999999999</v>
      </c>
      <c r="G37" s="26">
        <v>20680.1263</v>
      </c>
    </row>
    <row r="38" spans="1:7" x14ac:dyDescent="0.3">
      <c r="A38" s="42"/>
      <c r="B38" s="25">
        <v>9</v>
      </c>
      <c r="C38">
        <v>10378.666670000001</v>
      </c>
      <c r="D38">
        <v>2850.7448599999998</v>
      </c>
      <c r="E38">
        <v>8.5999999999999993E-2</v>
      </c>
      <c r="F38">
        <v>-613.79300000000001</v>
      </c>
      <c r="G38" s="26">
        <v>21371.1263</v>
      </c>
    </row>
    <row r="39" spans="1:7" x14ac:dyDescent="0.3">
      <c r="A39" s="42"/>
      <c r="B39" s="25">
        <v>10</v>
      </c>
      <c r="C39">
        <v>-4533</v>
      </c>
      <c r="D39">
        <v>2850.7448599999998</v>
      </c>
      <c r="E39">
        <v>1</v>
      </c>
      <c r="F39">
        <v>-15525.4596</v>
      </c>
      <c r="G39" s="26">
        <v>6459.4596000000001</v>
      </c>
    </row>
    <row r="40" spans="1:7" ht="15" thickBot="1" x14ac:dyDescent="0.35">
      <c r="A40" s="43"/>
      <c r="B40" s="27">
        <v>11</v>
      </c>
      <c r="C40" s="31">
        <v>5259</v>
      </c>
      <c r="D40" s="31">
        <v>2850.7448599999998</v>
      </c>
      <c r="E40" s="31">
        <v>1</v>
      </c>
      <c r="F40" s="31">
        <v>-5733.4596000000001</v>
      </c>
      <c r="G40" s="32">
        <v>16251.4596</v>
      </c>
    </row>
    <row r="41" spans="1:7" x14ac:dyDescent="0.3">
      <c r="A41" s="45">
        <v>3</v>
      </c>
      <c r="B41" s="19">
        <v>0</v>
      </c>
      <c r="C41" s="23">
        <v>-770.33333000000005</v>
      </c>
      <c r="D41" s="23">
        <v>2850.7448599999998</v>
      </c>
      <c r="E41" s="23">
        <v>1</v>
      </c>
      <c r="F41" s="23">
        <v>-11762.793</v>
      </c>
      <c r="G41" s="41">
        <v>10222.1263</v>
      </c>
    </row>
    <row r="42" spans="1:7" x14ac:dyDescent="0.3">
      <c r="A42" s="42"/>
      <c r="B42" s="25">
        <v>1</v>
      </c>
      <c r="C42">
        <v>-1041.6666700000001</v>
      </c>
      <c r="D42">
        <v>2850.7448599999998</v>
      </c>
      <c r="E42">
        <v>1</v>
      </c>
      <c r="F42">
        <v>-12034.1263</v>
      </c>
      <c r="G42" s="26">
        <v>9950.7929999999997</v>
      </c>
    </row>
    <row r="43" spans="1:7" x14ac:dyDescent="0.3">
      <c r="A43" s="42"/>
      <c r="B43" s="25">
        <v>2</v>
      </c>
      <c r="C43">
        <v>-82.666669999999996</v>
      </c>
      <c r="D43">
        <v>2850.7448599999998</v>
      </c>
      <c r="E43">
        <v>1</v>
      </c>
      <c r="F43">
        <v>-11075.1263</v>
      </c>
      <c r="G43" s="26">
        <v>10909.793</v>
      </c>
    </row>
    <row r="44" spans="1:7" x14ac:dyDescent="0.3">
      <c r="A44" s="42"/>
      <c r="B44" s="25">
        <v>4</v>
      </c>
      <c r="C44">
        <v>6934.3333300000004</v>
      </c>
      <c r="D44">
        <v>2850.7448599999998</v>
      </c>
      <c r="E44">
        <v>1</v>
      </c>
      <c r="F44">
        <v>-4058.1262999999999</v>
      </c>
      <c r="G44" s="26">
        <v>17926.793000000001</v>
      </c>
    </row>
    <row r="45" spans="1:7" x14ac:dyDescent="0.3">
      <c r="A45" s="42"/>
      <c r="B45" s="25">
        <v>5</v>
      </c>
      <c r="C45">
        <v>742</v>
      </c>
      <c r="D45">
        <v>2850.7448599999998</v>
      </c>
      <c r="E45">
        <v>1</v>
      </c>
      <c r="F45">
        <v>-10250.4596</v>
      </c>
      <c r="G45" s="26">
        <v>11734.4596</v>
      </c>
    </row>
    <row r="46" spans="1:7" x14ac:dyDescent="0.3">
      <c r="A46" s="42"/>
      <c r="B46" s="25">
        <v>6</v>
      </c>
      <c r="C46" t="s">
        <v>83</v>
      </c>
      <c r="D46">
        <v>2850.7448599999998</v>
      </c>
      <c r="E46">
        <v>8.9999999999999993E-3</v>
      </c>
      <c r="F46">
        <v>1985.2070000000001</v>
      </c>
      <c r="G46" s="26">
        <v>23970.1263</v>
      </c>
    </row>
    <row r="47" spans="1:7" x14ac:dyDescent="0.3">
      <c r="A47" s="42"/>
      <c r="B47" s="25">
        <v>7</v>
      </c>
      <c r="C47" t="s">
        <v>84</v>
      </c>
      <c r="D47">
        <v>2850.7448599999998</v>
      </c>
      <c r="E47">
        <v>1.2999999999999999E-2</v>
      </c>
      <c r="F47">
        <v>1476.2070000000001</v>
      </c>
      <c r="G47" s="26">
        <v>23461.1263</v>
      </c>
    </row>
    <row r="48" spans="1:7" x14ac:dyDescent="0.3">
      <c r="A48" s="42"/>
      <c r="B48" s="25">
        <v>8</v>
      </c>
      <c r="C48">
        <v>9605</v>
      </c>
      <c r="D48">
        <v>2850.7448599999998</v>
      </c>
      <c r="E48">
        <v>0.16800000000000001</v>
      </c>
      <c r="F48">
        <v>-1387.4595999999999</v>
      </c>
      <c r="G48" s="26">
        <v>20597.459599999998</v>
      </c>
    </row>
    <row r="49" spans="1:7" x14ac:dyDescent="0.3">
      <c r="A49" s="42"/>
      <c r="B49" s="25">
        <v>9</v>
      </c>
      <c r="C49">
        <v>10296</v>
      </c>
      <c r="D49">
        <v>2850.7448599999998</v>
      </c>
      <c r="E49">
        <v>9.1999999999999998E-2</v>
      </c>
      <c r="F49">
        <v>-696.45960000000002</v>
      </c>
      <c r="G49" s="26">
        <v>21288.459599999998</v>
      </c>
    </row>
    <row r="50" spans="1:7" x14ac:dyDescent="0.3">
      <c r="A50" s="42"/>
      <c r="B50" s="25">
        <v>10</v>
      </c>
      <c r="C50">
        <v>-4615.6666699999996</v>
      </c>
      <c r="D50">
        <v>2850.7448599999998</v>
      </c>
      <c r="E50">
        <v>1</v>
      </c>
      <c r="F50">
        <v>-15608.1263</v>
      </c>
      <c r="G50" s="26">
        <v>6376.7929999999997</v>
      </c>
    </row>
    <row r="51" spans="1:7" ht="15" thickBot="1" x14ac:dyDescent="0.35">
      <c r="A51" s="43"/>
      <c r="B51" s="27">
        <v>11</v>
      </c>
      <c r="C51" s="31">
        <v>5176.3333300000004</v>
      </c>
      <c r="D51" s="31">
        <v>2850.7448599999998</v>
      </c>
      <c r="E51" s="31">
        <v>1</v>
      </c>
      <c r="F51" s="31">
        <v>-5816.1262999999999</v>
      </c>
      <c r="G51" s="32">
        <v>16168.793</v>
      </c>
    </row>
    <row r="52" spans="1:7" x14ac:dyDescent="0.3">
      <c r="A52" s="45">
        <v>4</v>
      </c>
      <c r="B52" s="19">
        <v>0</v>
      </c>
      <c r="C52" s="23">
        <v>-7704.6666699999996</v>
      </c>
      <c r="D52" s="23">
        <v>2850.7448599999998</v>
      </c>
      <c r="E52" s="23">
        <v>0.82</v>
      </c>
      <c r="F52" s="23">
        <v>-18697.1263</v>
      </c>
      <c r="G52" s="41">
        <v>3287.7930000000001</v>
      </c>
    </row>
    <row r="53" spans="1:7" x14ac:dyDescent="0.3">
      <c r="A53" s="42"/>
      <c r="B53" s="25">
        <v>1</v>
      </c>
      <c r="C53">
        <v>-7976</v>
      </c>
      <c r="D53">
        <v>2850.7448599999998</v>
      </c>
      <c r="E53">
        <v>0.65900000000000003</v>
      </c>
      <c r="F53">
        <v>-18968.459599999998</v>
      </c>
      <c r="G53" s="26">
        <v>3016.4596000000001</v>
      </c>
    </row>
    <row r="54" spans="1:7" x14ac:dyDescent="0.3">
      <c r="A54" s="42"/>
      <c r="B54" s="25">
        <v>2</v>
      </c>
      <c r="C54">
        <v>-7017</v>
      </c>
      <c r="D54">
        <v>2850.7448599999998</v>
      </c>
      <c r="E54">
        <v>1</v>
      </c>
      <c r="F54">
        <v>-18009.459599999998</v>
      </c>
      <c r="G54" s="26">
        <v>3975.4596000000001</v>
      </c>
    </row>
    <row r="55" spans="1:7" x14ac:dyDescent="0.3">
      <c r="A55" s="42"/>
      <c r="B55" s="25">
        <v>3</v>
      </c>
      <c r="C55">
        <v>-6934.3333300000004</v>
      </c>
      <c r="D55">
        <v>2850.7448599999998</v>
      </c>
      <c r="E55">
        <v>1</v>
      </c>
      <c r="F55">
        <v>-17926.793000000001</v>
      </c>
      <c r="G55" s="26">
        <v>4058.1262999999999</v>
      </c>
    </row>
    <row r="56" spans="1:7" x14ac:dyDescent="0.3">
      <c r="A56" s="42"/>
      <c r="B56" s="25">
        <v>5</v>
      </c>
      <c r="C56">
        <v>-6192.3333300000004</v>
      </c>
      <c r="D56">
        <v>2850.7448599999998</v>
      </c>
      <c r="E56">
        <v>1</v>
      </c>
      <c r="F56">
        <v>-17184.793000000001</v>
      </c>
      <c r="G56" s="26">
        <v>4800.1262999999999</v>
      </c>
    </row>
    <row r="57" spans="1:7" x14ac:dyDescent="0.3">
      <c r="A57" s="42"/>
      <c r="B57" s="25">
        <v>6</v>
      </c>
      <c r="C57">
        <v>6043.3333300000004</v>
      </c>
      <c r="D57">
        <v>2850.7448599999998</v>
      </c>
      <c r="E57">
        <v>1</v>
      </c>
      <c r="F57">
        <v>-4949.1262999999999</v>
      </c>
      <c r="G57" s="26">
        <v>17035.793000000001</v>
      </c>
    </row>
    <row r="58" spans="1:7" x14ac:dyDescent="0.3">
      <c r="A58" s="42"/>
      <c r="B58" s="25">
        <v>7</v>
      </c>
      <c r="C58">
        <v>5534.3333300000004</v>
      </c>
      <c r="D58">
        <v>2850.7448599999998</v>
      </c>
      <c r="E58">
        <v>1</v>
      </c>
      <c r="F58">
        <v>-5458.1262999999999</v>
      </c>
      <c r="G58" s="26">
        <v>16526.793000000001</v>
      </c>
    </row>
    <row r="59" spans="1:7" x14ac:dyDescent="0.3">
      <c r="A59" s="42"/>
      <c r="B59" s="25">
        <v>8</v>
      </c>
      <c r="C59">
        <v>2670.6666700000001</v>
      </c>
      <c r="D59">
        <v>2850.7448599999998</v>
      </c>
      <c r="E59">
        <v>1</v>
      </c>
      <c r="F59">
        <v>-8321.7929999999997</v>
      </c>
      <c r="G59" s="26">
        <v>13663.1263</v>
      </c>
    </row>
    <row r="60" spans="1:7" x14ac:dyDescent="0.3">
      <c r="A60" s="42"/>
      <c r="B60" s="25">
        <v>9</v>
      </c>
      <c r="C60">
        <v>3361.6666700000001</v>
      </c>
      <c r="D60">
        <v>2850.7448599999998</v>
      </c>
      <c r="E60">
        <v>1</v>
      </c>
      <c r="F60">
        <v>-7630.7929999999997</v>
      </c>
      <c r="G60" s="26">
        <v>14354.1263</v>
      </c>
    </row>
    <row r="61" spans="1:7" x14ac:dyDescent="0.3">
      <c r="A61" s="42"/>
      <c r="B61" s="25">
        <v>10</v>
      </c>
      <c r="C61" t="s">
        <v>85</v>
      </c>
      <c r="D61">
        <v>2850.7448599999998</v>
      </c>
      <c r="E61">
        <v>3.1E-2</v>
      </c>
      <c r="F61">
        <v>-22542.459599999998</v>
      </c>
      <c r="G61" s="26">
        <v>-557.54039999999998</v>
      </c>
    </row>
    <row r="62" spans="1:7" ht="15" thickBot="1" x14ac:dyDescent="0.35">
      <c r="A62" s="43"/>
      <c r="B62" s="27">
        <v>11</v>
      </c>
      <c r="C62" s="31">
        <v>-1758</v>
      </c>
      <c r="D62" s="31">
        <v>2850.7448599999998</v>
      </c>
      <c r="E62" s="31">
        <v>1</v>
      </c>
      <c r="F62" s="31">
        <v>-12750.4596</v>
      </c>
      <c r="G62" s="32">
        <v>9234.4596000000001</v>
      </c>
    </row>
    <row r="63" spans="1:7" x14ac:dyDescent="0.3">
      <c r="A63" s="45">
        <v>5</v>
      </c>
      <c r="B63" s="19">
        <v>0</v>
      </c>
      <c r="C63" s="23">
        <v>-1512.3333299999999</v>
      </c>
      <c r="D63" s="23">
        <v>2850.7448599999998</v>
      </c>
      <c r="E63" s="23">
        <v>1</v>
      </c>
      <c r="F63" s="23">
        <v>-12504.793</v>
      </c>
      <c r="G63" s="41">
        <v>9480.1262999999999</v>
      </c>
    </row>
    <row r="64" spans="1:7" x14ac:dyDescent="0.3">
      <c r="A64" s="42"/>
      <c r="B64" s="25">
        <v>1</v>
      </c>
      <c r="C64">
        <v>-1783.6666700000001</v>
      </c>
      <c r="D64">
        <v>2850.7448599999998</v>
      </c>
      <c r="E64">
        <v>1</v>
      </c>
      <c r="F64">
        <v>-12776.1263</v>
      </c>
      <c r="G64" s="26">
        <v>9208.7929999999997</v>
      </c>
    </row>
    <row r="65" spans="1:7" x14ac:dyDescent="0.3">
      <c r="A65" s="42"/>
      <c r="B65" s="25">
        <v>2</v>
      </c>
      <c r="C65">
        <v>-824.66666999999995</v>
      </c>
      <c r="D65">
        <v>2850.7448599999998</v>
      </c>
      <c r="E65">
        <v>1</v>
      </c>
      <c r="F65">
        <v>-11817.1263</v>
      </c>
      <c r="G65" s="26">
        <v>10167.793</v>
      </c>
    </row>
    <row r="66" spans="1:7" x14ac:dyDescent="0.3">
      <c r="A66" s="42"/>
      <c r="B66" s="25">
        <v>3</v>
      </c>
      <c r="C66">
        <v>-742</v>
      </c>
      <c r="D66">
        <v>2850.7448599999998</v>
      </c>
      <c r="E66">
        <v>1</v>
      </c>
      <c r="F66">
        <v>-11734.4596</v>
      </c>
      <c r="G66" s="26">
        <v>10250.4596</v>
      </c>
    </row>
    <row r="67" spans="1:7" x14ac:dyDescent="0.3">
      <c r="A67" s="42"/>
      <c r="B67" s="25">
        <v>4</v>
      </c>
      <c r="C67">
        <v>6192.3333300000004</v>
      </c>
      <c r="D67">
        <v>2850.7448599999998</v>
      </c>
      <c r="E67">
        <v>1</v>
      </c>
      <c r="F67">
        <v>-4800.1262999999999</v>
      </c>
      <c r="G67" s="26">
        <v>17184.793000000001</v>
      </c>
    </row>
    <row r="68" spans="1:7" x14ac:dyDescent="0.3">
      <c r="A68" s="42"/>
      <c r="B68" s="25">
        <v>6</v>
      </c>
      <c r="C68" t="s">
        <v>86</v>
      </c>
      <c r="D68">
        <v>2850.7448599999998</v>
      </c>
      <c r="E68">
        <v>1.7000000000000001E-2</v>
      </c>
      <c r="F68">
        <v>1243.2070000000001</v>
      </c>
      <c r="G68" s="26">
        <v>23228.1263</v>
      </c>
    </row>
    <row r="69" spans="1:7" x14ac:dyDescent="0.3">
      <c r="A69" s="42"/>
      <c r="B69" s="25">
        <v>7</v>
      </c>
      <c r="C69" t="s">
        <v>87</v>
      </c>
      <c r="D69">
        <v>2850.7448599999998</v>
      </c>
      <c r="E69">
        <v>2.5999999999999999E-2</v>
      </c>
      <c r="F69">
        <v>734.20699999999999</v>
      </c>
      <c r="G69" s="26">
        <v>22719.1263</v>
      </c>
    </row>
    <row r="70" spans="1:7" x14ac:dyDescent="0.3">
      <c r="A70" s="42"/>
      <c r="B70" s="25">
        <v>8</v>
      </c>
      <c r="C70">
        <v>8863</v>
      </c>
      <c r="D70">
        <v>2850.7448599999998</v>
      </c>
      <c r="E70">
        <v>0.316</v>
      </c>
      <c r="F70">
        <v>-2129.4596000000001</v>
      </c>
      <c r="G70" s="26">
        <v>19855.459599999998</v>
      </c>
    </row>
    <row r="71" spans="1:7" x14ac:dyDescent="0.3">
      <c r="A71" s="42"/>
      <c r="B71" s="25">
        <v>9</v>
      </c>
      <c r="C71">
        <v>9554</v>
      </c>
      <c r="D71">
        <v>2850.7448599999998</v>
      </c>
      <c r="E71">
        <v>0.17499999999999999</v>
      </c>
      <c r="F71">
        <v>-1438.4595999999999</v>
      </c>
      <c r="G71" s="26">
        <v>20546.459599999998</v>
      </c>
    </row>
    <row r="72" spans="1:7" x14ac:dyDescent="0.3">
      <c r="A72" s="42"/>
      <c r="B72" s="25">
        <v>10</v>
      </c>
      <c r="C72">
        <v>-5357.6666699999996</v>
      </c>
      <c r="D72">
        <v>2850.7448599999998</v>
      </c>
      <c r="E72">
        <v>1</v>
      </c>
      <c r="F72">
        <v>-16350.1263</v>
      </c>
      <c r="G72" s="26">
        <v>5634.7929999999997</v>
      </c>
    </row>
    <row r="73" spans="1:7" ht="15" thickBot="1" x14ac:dyDescent="0.35">
      <c r="A73" s="43"/>
      <c r="B73" s="27">
        <v>11</v>
      </c>
      <c r="C73" s="31">
        <v>4434.3333300000004</v>
      </c>
      <c r="D73" s="31">
        <v>2850.7448599999998</v>
      </c>
      <c r="E73" s="31">
        <v>1</v>
      </c>
      <c r="F73" s="31">
        <v>-6558.1262999999999</v>
      </c>
      <c r="G73" s="32">
        <v>15426.793</v>
      </c>
    </row>
    <row r="74" spans="1:7" x14ac:dyDescent="0.3">
      <c r="A74" s="6">
        <v>6</v>
      </c>
      <c r="B74">
        <v>0</v>
      </c>
      <c r="C74" t="s">
        <v>88</v>
      </c>
      <c r="D74">
        <v>2850.7448599999998</v>
      </c>
      <c r="E74">
        <v>4.0000000000000001E-3</v>
      </c>
      <c r="F74">
        <v>-24740.459599999998</v>
      </c>
      <c r="G74">
        <v>-2755.5403999999999</v>
      </c>
    </row>
    <row r="75" spans="1:7" x14ac:dyDescent="0.3">
      <c r="B75">
        <v>1</v>
      </c>
      <c r="C75" t="s">
        <v>89</v>
      </c>
      <c r="D75">
        <v>2850.7448599999998</v>
      </c>
      <c r="E75">
        <v>3.0000000000000001E-3</v>
      </c>
      <c r="F75">
        <v>-25011.793000000001</v>
      </c>
      <c r="G75">
        <v>-3026.8737000000001</v>
      </c>
    </row>
    <row r="76" spans="1:7" x14ac:dyDescent="0.3">
      <c r="B76">
        <v>2</v>
      </c>
      <c r="C76" t="s">
        <v>90</v>
      </c>
      <c r="D76">
        <v>2850.7448599999998</v>
      </c>
      <c r="E76">
        <v>8.0000000000000002E-3</v>
      </c>
      <c r="F76">
        <v>-24052.793000000001</v>
      </c>
      <c r="G76">
        <v>-2067.8737000000001</v>
      </c>
    </row>
    <row r="77" spans="1:7" x14ac:dyDescent="0.3">
      <c r="B77">
        <v>3</v>
      </c>
      <c r="C77" t="s">
        <v>91</v>
      </c>
      <c r="D77">
        <v>2850.7448599999998</v>
      </c>
      <c r="E77">
        <v>8.9999999999999993E-3</v>
      </c>
      <c r="F77">
        <v>-23970.1263</v>
      </c>
      <c r="G77">
        <v>-1985.2070000000001</v>
      </c>
    </row>
    <row r="78" spans="1:7" x14ac:dyDescent="0.3">
      <c r="B78">
        <v>4</v>
      </c>
      <c r="C78">
        <v>-6043.3333300000004</v>
      </c>
      <c r="D78">
        <v>2850.7448599999998</v>
      </c>
      <c r="E78">
        <v>1</v>
      </c>
      <c r="F78">
        <v>-17035.793000000001</v>
      </c>
      <c r="G78">
        <v>4949.1262999999999</v>
      </c>
    </row>
    <row r="79" spans="1:7" x14ac:dyDescent="0.3">
      <c r="B79">
        <v>5</v>
      </c>
      <c r="C79" t="s">
        <v>92</v>
      </c>
      <c r="D79">
        <v>2850.7448599999998</v>
      </c>
      <c r="E79">
        <v>1.7000000000000001E-2</v>
      </c>
      <c r="F79">
        <v>-23228.1263</v>
      </c>
      <c r="G79">
        <v>-1243.2070000000001</v>
      </c>
    </row>
    <row r="80" spans="1:7" x14ac:dyDescent="0.3">
      <c r="B80">
        <v>7</v>
      </c>
      <c r="C80">
        <v>-509</v>
      </c>
      <c r="D80">
        <v>2850.7448599999998</v>
      </c>
      <c r="E80">
        <v>1</v>
      </c>
      <c r="F80">
        <v>-11501.4596</v>
      </c>
      <c r="G80">
        <v>10483.4596</v>
      </c>
    </row>
    <row r="81" spans="1:7" x14ac:dyDescent="0.3">
      <c r="B81">
        <v>8</v>
      </c>
      <c r="C81">
        <v>-3372.6666700000001</v>
      </c>
      <c r="D81">
        <v>2850.7448599999998</v>
      </c>
      <c r="E81">
        <v>1</v>
      </c>
      <c r="F81">
        <v>-14365.1263</v>
      </c>
      <c r="G81">
        <v>7619.7929999999997</v>
      </c>
    </row>
    <row r="82" spans="1:7" x14ac:dyDescent="0.3">
      <c r="B82">
        <v>9</v>
      </c>
      <c r="C82">
        <v>-2681.6666700000001</v>
      </c>
      <c r="D82">
        <v>2850.7448599999998</v>
      </c>
      <c r="E82">
        <v>1</v>
      </c>
      <c r="F82">
        <v>-13674.1263</v>
      </c>
      <c r="G82">
        <v>8310.7929999999997</v>
      </c>
    </row>
    <row r="83" spans="1:7" x14ac:dyDescent="0.3">
      <c r="B83">
        <v>10</v>
      </c>
      <c r="C83" t="s">
        <v>93</v>
      </c>
      <c r="D83">
        <v>2850.7448599999998</v>
      </c>
      <c r="E83">
        <v>0</v>
      </c>
      <c r="F83">
        <v>-28585.793000000001</v>
      </c>
      <c r="G83">
        <v>-6600.8737000000001</v>
      </c>
    </row>
    <row r="84" spans="1:7" x14ac:dyDescent="0.3">
      <c r="B84">
        <v>11</v>
      </c>
      <c r="C84">
        <v>-7801.3333300000004</v>
      </c>
      <c r="D84">
        <v>2850.7448599999998</v>
      </c>
      <c r="E84">
        <v>0.75900000000000001</v>
      </c>
      <c r="F84">
        <v>-18793.793000000001</v>
      </c>
      <c r="G84">
        <v>3191.1262999999999</v>
      </c>
    </row>
    <row r="85" spans="1:7" x14ac:dyDescent="0.3">
      <c r="A85" s="6">
        <v>7</v>
      </c>
      <c r="B85">
        <v>0</v>
      </c>
      <c r="C85" t="s">
        <v>94</v>
      </c>
      <c r="D85">
        <v>2850.7448599999998</v>
      </c>
      <c r="E85">
        <v>7.0000000000000001E-3</v>
      </c>
      <c r="F85">
        <v>-24231.459599999998</v>
      </c>
      <c r="G85">
        <v>-2246.5403999999999</v>
      </c>
    </row>
    <row r="86" spans="1:7" x14ac:dyDescent="0.3">
      <c r="B86">
        <v>1</v>
      </c>
      <c r="C86" t="s">
        <v>95</v>
      </c>
      <c r="D86">
        <v>2850.7448599999998</v>
      </c>
      <c r="E86">
        <v>5.0000000000000001E-3</v>
      </c>
      <c r="F86">
        <v>-24502.793000000001</v>
      </c>
      <c r="G86">
        <v>-2517.8737000000001</v>
      </c>
    </row>
    <row r="87" spans="1:7" x14ac:dyDescent="0.3">
      <c r="B87">
        <v>2</v>
      </c>
      <c r="C87" t="s">
        <v>96</v>
      </c>
      <c r="D87">
        <v>2850.7448599999998</v>
      </c>
      <c r="E87">
        <v>1.2999999999999999E-2</v>
      </c>
      <c r="F87">
        <v>-23543.793000000001</v>
      </c>
      <c r="G87">
        <v>-1558.8737000000001</v>
      </c>
    </row>
    <row r="88" spans="1:7" x14ac:dyDescent="0.3">
      <c r="B88">
        <v>3</v>
      </c>
      <c r="C88" t="s">
        <v>97</v>
      </c>
      <c r="D88">
        <v>2850.7448599999998</v>
      </c>
      <c r="E88">
        <v>1.2999999999999999E-2</v>
      </c>
      <c r="F88">
        <v>-23461.1263</v>
      </c>
      <c r="G88">
        <v>-1476.2070000000001</v>
      </c>
    </row>
    <row r="89" spans="1:7" x14ac:dyDescent="0.3">
      <c r="B89">
        <v>4</v>
      </c>
      <c r="C89">
        <v>-5534.3333300000004</v>
      </c>
      <c r="D89">
        <v>2850.7448599999998</v>
      </c>
      <c r="E89">
        <v>1</v>
      </c>
      <c r="F89">
        <v>-16526.793000000001</v>
      </c>
      <c r="G89">
        <v>5458.1262999999999</v>
      </c>
    </row>
    <row r="90" spans="1:7" x14ac:dyDescent="0.3">
      <c r="B90">
        <v>5</v>
      </c>
      <c r="C90" t="s">
        <v>98</v>
      </c>
      <c r="D90">
        <v>2850.7448599999998</v>
      </c>
      <c r="E90">
        <v>2.5999999999999999E-2</v>
      </c>
      <c r="F90">
        <v>-22719.1263</v>
      </c>
      <c r="G90">
        <v>-734.20699999999999</v>
      </c>
    </row>
    <row r="91" spans="1:7" x14ac:dyDescent="0.3">
      <c r="B91">
        <v>6</v>
      </c>
      <c r="C91">
        <v>509</v>
      </c>
      <c r="D91">
        <v>2850.7448599999998</v>
      </c>
      <c r="E91">
        <v>1</v>
      </c>
      <c r="F91">
        <v>-10483.4596</v>
      </c>
      <c r="G91">
        <v>11501.4596</v>
      </c>
    </row>
    <row r="92" spans="1:7" x14ac:dyDescent="0.3">
      <c r="B92">
        <v>8</v>
      </c>
      <c r="C92">
        <v>-2863.6666700000001</v>
      </c>
      <c r="D92">
        <v>2850.7448599999998</v>
      </c>
      <c r="E92">
        <v>1</v>
      </c>
      <c r="F92">
        <v>-13856.1263</v>
      </c>
      <c r="G92">
        <v>8128.7929999999997</v>
      </c>
    </row>
    <row r="93" spans="1:7" x14ac:dyDescent="0.3">
      <c r="B93">
        <v>9</v>
      </c>
      <c r="C93">
        <v>-2172.6666700000001</v>
      </c>
      <c r="D93">
        <v>2850.7448599999998</v>
      </c>
      <c r="E93">
        <v>1</v>
      </c>
      <c r="F93">
        <v>-13165.1263</v>
      </c>
      <c r="G93">
        <v>8819.7929999999997</v>
      </c>
    </row>
    <row r="94" spans="1:7" x14ac:dyDescent="0.3">
      <c r="B94">
        <v>10</v>
      </c>
      <c r="C94" t="s">
        <v>99</v>
      </c>
      <c r="D94">
        <v>2850.7448599999998</v>
      </c>
      <c r="E94">
        <v>0</v>
      </c>
      <c r="F94">
        <v>-28076.793000000001</v>
      </c>
      <c r="G94">
        <v>-6091.8737000000001</v>
      </c>
    </row>
    <row r="95" spans="1:7" x14ac:dyDescent="0.3">
      <c r="B95">
        <v>11</v>
      </c>
      <c r="C95">
        <v>-7292.3333300000004</v>
      </c>
      <c r="D95">
        <v>2850.7448599999998</v>
      </c>
      <c r="E95">
        <v>1</v>
      </c>
      <c r="F95">
        <v>-18284.793000000001</v>
      </c>
      <c r="G95">
        <v>3700.1262999999999</v>
      </c>
    </row>
    <row r="96" spans="1:7" x14ac:dyDescent="0.3">
      <c r="A96" s="6">
        <v>8</v>
      </c>
      <c r="B96">
        <v>0</v>
      </c>
      <c r="C96">
        <v>-10375.333329999999</v>
      </c>
      <c r="D96">
        <v>2850.7448599999998</v>
      </c>
      <c r="E96">
        <v>8.5999999999999993E-2</v>
      </c>
      <c r="F96">
        <v>-21367.793000000001</v>
      </c>
      <c r="G96">
        <v>617.12630000000001</v>
      </c>
    </row>
    <row r="97" spans="1:7" x14ac:dyDescent="0.3">
      <c r="B97">
        <v>1</v>
      </c>
      <c r="C97">
        <v>-10646.666670000001</v>
      </c>
      <c r="D97">
        <v>2850.7448599999998</v>
      </c>
      <c r="E97">
        <v>6.8000000000000005E-2</v>
      </c>
      <c r="F97">
        <v>-21639.1263</v>
      </c>
      <c r="G97">
        <v>345.79300000000001</v>
      </c>
    </row>
    <row r="98" spans="1:7" x14ac:dyDescent="0.3">
      <c r="B98">
        <v>2</v>
      </c>
      <c r="C98">
        <v>-9687.6666700000005</v>
      </c>
      <c r="D98">
        <v>2850.7448599999998</v>
      </c>
      <c r="E98">
        <v>0.156</v>
      </c>
      <c r="F98">
        <v>-20680.1263</v>
      </c>
      <c r="G98">
        <v>1304.7929999999999</v>
      </c>
    </row>
    <row r="99" spans="1:7" x14ac:dyDescent="0.3">
      <c r="B99">
        <v>3</v>
      </c>
      <c r="C99">
        <v>-9605</v>
      </c>
      <c r="D99">
        <v>2850.7448599999998</v>
      </c>
      <c r="E99">
        <v>0.16800000000000001</v>
      </c>
      <c r="F99">
        <v>-20597.459599999998</v>
      </c>
      <c r="G99">
        <v>1387.4595999999999</v>
      </c>
    </row>
    <row r="100" spans="1:7" x14ac:dyDescent="0.3">
      <c r="B100">
        <v>4</v>
      </c>
      <c r="C100">
        <v>-2670.6666700000001</v>
      </c>
      <c r="D100">
        <v>2850.7448599999998</v>
      </c>
      <c r="E100">
        <v>1</v>
      </c>
      <c r="F100">
        <v>-13663.1263</v>
      </c>
      <c r="G100">
        <v>8321.7929999999997</v>
      </c>
    </row>
    <row r="101" spans="1:7" x14ac:dyDescent="0.3">
      <c r="B101">
        <v>5</v>
      </c>
      <c r="C101">
        <v>-8863</v>
      </c>
      <c r="D101">
        <v>2850.7448599999998</v>
      </c>
      <c r="E101">
        <v>0.316</v>
      </c>
      <c r="F101">
        <v>-19855.459599999998</v>
      </c>
      <c r="G101">
        <v>2129.4596000000001</v>
      </c>
    </row>
    <row r="102" spans="1:7" x14ac:dyDescent="0.3">
      <c r="B102">
        <v>6</v>
      </c>
      <c r="C102">
        <v>3372.6666700000001</v>
      </c>
      <c r="D102">
        <v>2850.7448599999998</v>
      </c>
      <c r="E102">
        <v>1</v>
      </c>
      <c r="F102">
        <v>-7619.7929999999997</v>
      </c>
      <c r="G102">
        <v>14365.1263</v>
      </c>
    </row>
    <row r="103" spans="1:7" x14ac:dyDescent="0.3">
      <c r="B103">
        <v>7</v>
      </c>
      <c r="C103">
        <v>2863.6666700000001</v>
      </c>
      <c r="D103">
        <v>2850.7448599999998</v>
      </c>
      <c r="E103">
        <v>1</v>
      </c>
      <c r="F103">
        <v>-8128.7929999999997</v>
      </c>
      <c r="G103">
        <v>13856.1263</v>
      </c>
    </row>
    <row r="104" spans="1:7" x14ac:dyDescent="0.3">
      <c r="B104">
        <v>9</v>
      </c>
      <c r="C104">
        <v>691</v>
      </c>
      <c r="D104">
        <v>2850.7448599999998</v>
      </c>
      <c r="E104">
        <v>1</v>
      </c>
      <c r="F104">
        <v>-10301.4596</v>
      </c>
      <c r="G104">
        <v>11683.4596</v>
      </c>
    </row>
    <row r="105" spans="1:7" x14ac:dyDescent="0.3">
      <c r="B105">
        <v>10</v>
      </c>
      <c r="C105" t="s">
        <v>100</v>
      </c>
      <c r="D105">
        <v>2850.7448599999998</v>
      </c>
      <c r="E105">
        <v>3.0000000000000001E-3</v>
      </c>
      <c r="F105">
        <v>-25213.1263</v>
      </c>
      <c r="G105">
        <v>-3228.2069999999999</v>
      </c>
    </row>
    <row r="106" spans="1:7" x14ac:dyDescent="0.3">
      <c r="B106">
        <v>11</v>
      </c>
      <c r="C106">
        <v>-4428.6666699999996</v>
      </c>
      <c r="D106">
        <v>2850.7448599999998</v>
      </c>
      <c r="E106">
        <v>1</v>
      </c>
      <c r="F106">
        <v>-15421.1263</v>
      </c>
      <c r="G106">
        <v>6563.7929999999997</v>
      </c>
    </row>
    <row r="107" spans="1:7" x14ac:dyDescent="0.3">
      <c r="A107" s="6">
        <v>9</v>
      </c>
      <c r="B107">
        <v>0</v>
      </c>
      <c r="C107" t="s">
        <v>101</v>
      </c>
      <c r="D107">
        <v>2850.7448599999998</v>
      </c>
      <c r="E107">
        <v>4.7E-2</v>
      </c>
      <c r="F107">
        <v>-22058.793000000001</v>
      </c>
      <c r="G107">
        <v>-73.873699999999999</v>
      </c>
    </row>
    <row r="108" spans="1:7" x14ac:dyDescent="0.3">
      <c r="B108">
        <v>1</v>
      </c>
      <c r="C108" t="s">
        <v>102</v>
      </c>
      <c r="D108">
        <v>2850.7448599999998</v>
      </c>
      <c r="E108">
        <v>3.6999999999999998E-2</v>
      </c>
      <c r="F108">
        <v>-22330.1263</v>
      </c>
      <c r="G108">
        <v>-345.20699999999999</v>
      </c>
    </row>
    <row r="109" spans="1:7" x14ac:dyDescent="0.3">
      <c r="B109">
        <v>2</v>
      </c>
      <c r="C109">
        <v>-10378.666670000001</v>
      </c>
      <c r="D109">
        <v>2850.7448599999998</v>
      </c>
      <c r="E109">
        <v>8.5999999999999993E-2</v>
      </c>
      <c r="F109">
        <v>-21371.1263</v>
      </c>
      <c r="G109">
        <v>613.79300000000001</v>
      </c>
    </row>
    <row r="110" spans="1:7" x14ac:dyDescent="0.3">
      <c r="B110">
        <v>3</v>
      </c>
      <c r="C110">
        <v>-10296</v>
      </c>
      <c r="D110">
        <v>2850.7448599999998</v>
      </c>
      <c r="E110">
        <v>9.1999999999999998E-2</v>
      </c>
      <c r="F110">
        <v>-21288.459599999998</v>
      </c>
      <c r="G110">
        <v>696.45960000000002</v>
      </c>
    </row>
    <row r="111" spans="1:7" x14ac:dyDescent="0.3">
      <c r="B111">
        <v>4</v>
      </c>
      <c r="C111">
        <v>-3361.6666700000001</v>
      </c>
      <c r="D111">
        <v>2850.7448599999998</v>
      </c>
      <c r="E111">
        <v>1</v>
      </c>
      <c r="F111">
        <v>-14354.1263</v>
      </c>
      <c r="G111">
        <v>7630.7929999999997</v>
      </c>
    </row>
    <row r="112" spans="1:7" x14ac:dyDescent="0.3">
      <c r="B112">
        <v>5</v>
      </c>
      <c r="C112">
        <v>-9554</v>
      </c>
      <c r="D112">
        <v>2850.7448599999998</v>
      </c>
      <c r="E112">
        <v>0.17499999999999999</v>
      </c>
      <c r="F112">
        <v>-20546.459599999998</v>
      </c>
      <c r="G112">
        <v>1438.4595999999999</v>
      </c>
    </row>
    <row r="113" spans="1:7" x14ac:dyDescent="0.3">
      <c r="B113">
        <v>6</v>
      </c>
      <c r="C113">
        <v>2681.6666700000001</v>
      </c>
      <c r="D113">
        <v>2850.7448599999998</v>
      </c>
      <c r="E113">
        <v>1</v>
      </c>
      <c r="F113">
        <v>-8310.7929999999997</v>
      </c>
      <c r="G113">
        <v>13674.1263</v>
      </c>
    </row>
    <row r="114" spans="1:7" x14ac:dyDescent="0.3">
      <c r="B114">
        <v>7</v>
      </c>
      <c r="C114">
        <v>2172.6666700000001</v>
      </c>
      <c r="D114">
        <v>2850.7448599999998</v>
      </c>
      <c r="E114">
        <v>1</v>
      </c>
      <c r="F114">
        <v>-8819.7929999999997</v>
      </c>
      <c r="G114">
        <v>13165.1263</v>
      </c>
    </row>
    <row r="115" spans="1:7" x14ac:dyDescent="0.3">
      <c r="B115">
        <v>8</v>
      </c>
      <c r="C115">
        <v>-691</v>
      </c>
      <c r="D115">
        <v>2850.7448599999998</v>
      </c>
      <c r="E115">
        <v>1</v>
      </c>
      <c r="F115">
        <v>-11683.4596</v>
      </c>
      <c r="G115">
        <v>10301.4596</v>
      </c>
    </row>
    <row r="116" spans="1:7" x14ac:dyDescent="0.3">
      <c r="B116">
        <v>10</v>
      </c>
      <c r="C116" t="s">
        <v>103</v>
      </c>
      <c r="D116">
        <v>2850.7448599999998</v>
      </c>
      <c r="E116">
        <v>2E-3</v>
      </c>
      <c r="F116">
        <v>-25904.1263</v>
      </c>
      <c r="G116">
        <v>-3919.2069999999999</v>
      </c>
    </row>
    <row r="117" spans="1:7" x14ac:dyDescent="0.3">
      <c r="B117">
        <v>11</v>
      </c>
      <c r="C117">
        <v>-5119.6666699999996</v>
      </c>
      <c r="D117">
        <v>2850.7448599999998</v>
      </c>
      <c r="E117">
        <v>1</v>
      </c>
      <c r="F117">
        <v>-16112.1263</v>
      </c>
      <c r="G117">
        <v>5872.7929999999997</v>
      </c>
    </row>
    <row r="118" spans="1:7" x14ac:dyDescent="0.3">
      <c r="A118" s="6">
        <v>10</v>
      </c>
      <c r="B118">
        <v>0</v>
      </c>
      <c r="C118">
        <v>3845.3333299999999</v>
      </c>
      <c r="D118">
        <v>2850.7448599999998</v>
      </c>
      <c r="E118">
        <v>1</v>
      </c>
      <c r="F118">
        <v>-7147.1262999999999</v>
      </c>
      <c r="G118">
        <v>14837.793</v>
      </c>
    </row>
    <row r="119" spans="1:7" x14ac:dyDescent="0.3">
      <c r="B119">
        <v>1</v>
      </c>
      <c r="C119">
        <v>3574</v>
      </c>
      <c r="D119">
        <v>2850.7448599999998</v>
      </c>
      <c r="E119">
        <v>1</v>
      </c>
      <c r="F119">
        <v>-7418.4596000000001</v>
      </c>
      <c r="G119">
        <v>14566.4596</v>
      </c>
    </row>
    <row r="120" spans="1:7" x14ac:dyDescent="0.3">
      <c r="B120">
        <v>2</v>
      </c>
      <c r="C120">
        <v>4533</v>
      </c>
      <c r="D120">
        <v>2850.7448599999998</v>
      </c>
      <c r="E120">
        <v>1</v>
      </c>
      <c r="F120">
        <v>-6459.4596000000001</v>
      </c>
      <c r="G120">
        <v>15525.4596</v>
      </c>
    </row>
    <row r="121" spans="1:7" x14ac:dyDescent="0.3">
      <c r="B121">
        <v>3</v>
      </c>
      <c r="C121">
        <v>4615.6666699999996</v>
      </c>
      <c r="D121">
        <v>2850.7448599999998</v>
      </c>
      <c r="E121">
        <v>1</v>
      </c>
      <c r="F121">
        <v>-6376.7929999999997</v>
      </c>
      <c r="G121">
        <v>15608.1263</v>
      </c>
    </row>
    <row r="122" spans="1:7" x14ac:dyDescent="0.3">
      <c r="B122">
        <v>4</v>
      </c>
      <c r="C122" t="s">
        <v>104</v>
      </c>
      <c r="D122">
        <v>2850.7448599999998</v>
      </c>
      <c r="E122">
        <v>3.1E-2</v>
      </c>
      <c r="F122">
        <v>557.54039999999998</v>
      </c>
      <c r="G122">
        <v>22542.459599999998</v>
      </c>
    </row>
    <row r="123" spans="1:7" x14ac:dyDescent="0.3">
      <c r="B123">
        <v>5</v>
      </c>
      <c r="C123">
        <v>5357.6666699999996</v>
      </c>
      <c r="D123">
        <v>2850.7448599999998</v>
      </c>
      <c r="E123">
        <v>1</v>
      </c>
      <c r="F123">
        <v>-5634.7929999999997</v>
      </c>
      <c r="G123">
        <v>16350.1263</v>
      </c>
    </row>
    <row r="124" spans="1:7" x14ac:dyDescent="0.3">
      <c r="B124">
        <v>6</v>
      </c>
      <c r="C124" t="s">
        <v>105</v>
      </c>
      <c r="D124">
        <v>2850.7448599999998</v>
      </c>
      <c r="E124">
        <v>0</v>
      </c>
      <c r="F124">
        <v>6600.8737000000001</v>
      </c>
      <c r="G124">
        <v>28585.793000000001</v>
      </c>
    </row>
    <row r="125" spans="1:7" x14ac:dyDescent="0.3">
      <c r="B125">
        <v>7</v>
      </c>
      <c r="C125" t="s">
        <v>106</v>
      </c>
      <c r="D125">
        <v>2850.7448599999998</v>
      </c>
      <c r="E125">
        <v>0</v>
      </c>
      <c r="F125">
        <v>6091.8737000000001</v>
      </c>
      <c r="G125">
        <v>28076.793000000001</v>
      </c>
    </row>
    <row r="126" spans="1:7" x14ac:dyDescent="0.3">
      <c r="B126">
        <v>8</v>
      </c>
      <c r="C126" t="s">
        <v>107</v>
      </c>
      <c r="D126">
        <v>2850.7448599999998</v>
      </c>
      <c r="E126">
        <v>3.0000000000000001E-3</v>
      </c>
      <c r="F126">
        <v>3228.2069999999999</v>
      </c>
      <c r="G126">
        <v>25213.1263</v>
      </c>
    </row>
    <row r="127" spans="1:7" x14ac:dyDescent="0.3">
      <c r="B127">
        <v>9</v>
      </c>
      <c r="C127" t="s">
        <v>108</v>
      </c>
      <c r="D127">
        <v>2850.7448599999998</v>
      </c>
      <c r="E127">
        <v>2E-3</v>
      </c>
      <c r="F127">
        <v>3919.2069999999999</v>
      </c>
      <c r="G127">
        <v>25904.1263</v>
      </c>
    </row>
    <row r="128" spans="1:7" x14ac:dyDescent="0.3">
      <c r="B128">
        <v>11</v>
      </c>
      <c r="C128">
        <v>9792</v>
      </c>
      <c r="D128">
        <v>2850.7448599999998</v>
      </c>
      <c r="E128">
        <v>0.14299999999999999</v>
      </c>
      <c r="F128">
        <v>-1200.4595999999999</v>
      </c>
      <c r="G128">
        <v>20784.459599999998</v>
      </c>
    </row>
    <row r="129" spans="1:7" x14ac:dyDescent="0.3">
      <c r="A129" s="6">
        <v>11</v>
      </c>
      <c r="B129">
        <v>0</v>
      </c>
      <c r="C129">
        <v>-5946.6666699999996</v>
      </c>
      <c r="D129">
        <v>2850.7448599999998</v>
      </c>
      <c r="E129">
        <v>1</v>
      </c>
      <c r="F129">
        <v>-16939.1263</v>
      </c>
      <c r="G129">
        <v>5045.7929999999997</v>
      </c>
    </row>
    <row r="130" spans="1:7" x14ac:dyDescent="0.3">
      <c r="B130">
        <v>1</v>
      </c>
      <c r="C130">
        <v>-6218</v>
      </c>
      <c r="D130">
        <v>2850.7448599999998</v>
      </c>
      <c r="E130">
        <v>1</v>
      </c>
      <c r="F130">
        <v>-17210.459599999998</v>
      </c>
      <c r="G130">
        <v>4774.4596000000001</v>
      </c>
    </row>
    <row r="131" spans="1:7" x14ac:dyDescent="0.3">
      <c r="B131">
        <v>2</v>
      </c>
      <c r="C131">
        <v>-5259</v>
      </c>
      <c r="D131">
        <v>2850.7448599999998</v>
      </c>
      <c r="E131">
        <v>1</v>
      </c>
      <c r="F131">
        <v>-16251.4596</v>
      </c>
      <c r="G131">
        <v>5733.4596000000001</v>
      </c>
    </row>
    <row r="132" spans="1:7" x14ac:dyDescent="0.3">
      <c r="B132">
        <v>3</v>
      </c>
      <c r="C132">
        <v>-5176.3333300000004</v>
      </c>
      <c r="D132">
        <v>2850.7448599999998</v>
      </c>
      <c r="E132">
        <v>1</v>
      </c>
      <c r="F132">
        <v>-16168.793</v>
      </c>
      <c r="G132">
        <v>5816.1262999999999</v>
      </c>
    </row>
    <row r="133" spans="1:7" x14ac:dyDescent="0.3">
      <c r="B133">
        <v>4</v>
      </c>
      <c r="C133">
        <v>1758</v>
      </c>
      <c r="D133">
        <v>2850.7448599999998</v>
      </c>
      <c r="E133">
        <v>1</v>
      </c>
      <c r="F133">
        <v>-9234.4596000000001</v>
      </c>
      <c r="G133">
        <v>12750.4596</v>
      </c>
    </row>
    <row r="134" spans="1:7" x14ac:dyDescent="0.3">
      <c r="B134">
        <v>5</v>
      </c>
      <c r="C134">
        <v>-4434.3333300000004</v>
      </c>
      <c r="D134">
        <v>2850.7448599999998</v>
      </c>
      <c r="E134">
        <v>1</v>
      </c>
      <c r="F134">
        <v>-15426.793</v>
      </c>
      <c r="G134">
        <v>6558.1262999999999</v>
      </c>
    </row>
    <row r="135" spans="1:7" x14ac:dyDescent="0.3">
      <c r="B135">
        <v>6</v>
      </c>
      <c r="C135">
        <v>7801.3333300000004</v>
      </c>
      <c r="D135">
        <v>2850.7448599999998</v>
      </c>
      <c r="E135">
        <v>0.75900000000000001</v>
      </c>
      <c r="F135">
        <v>-3191.1262999999999</v>
      </c>
      <c r="G135">
        <v>18793.793000000001</v>
      </c>
    </row>
    <row r="136" spans="1:7" x14ac:dyDescent="0.3">
      <c r="B136">
        <v>7</v>
      </c>
      <c r="C136">
        <v>7292.3333300000004</v>
      </c>
      <c r="D136">
        <v>2850.7448599999998</v>
      </c>
      <c r="E136">
        <v>1</v>
      </c>
      <c r="F136">
        <v>-3700.1262999999999</v>
      </c>
      <c r="G136">
        <v>18284.793000000001</v>
      </c>
    </row>
    <row r="137" spans="1:7" x14ac:dyDescent="0.3">
      <c r="B137">
        <v>8</v>
      </c>
      <c r="C137">
        <v>4428.6666699999996</v>
      </c>
      <c r="D137">
        <v>2850.7448599999998</v>
      </c>
      <c r="E137">
        <v>1</v>
      </c>
      <c r="F137">
        <v>-6563.7929999999997</v>
      </c>
      <c r="G137">
        <v>15421.1263</v>
      </c>
    </row>
    <row r="138" spans="1:7" x14ac:dyDescent="0.3">
      <c r="B138">
        <v>9</v>
      </c>
      <c r="C138">
        <v>5119.6666699999996</v>
      </c>
      <c r="D138">
        <v>2850.7448599999998</v>
      </c>
      <c r="E138">
        <v>1</v>
      </c>
      <c r="F138">
        <v>-5872.7929999999997</v>
      </c>
      <c r="G138">
        <v>16112.1263</v>
      </c>
    </row>
    <row r="139" spans="1:7" x14ac:dyDescent="0.3">
      <c r="B139">
        <v>10</v>
      </c>
      <c r="C139">
        <v>-9792</v>
      </c>
      <c r="D139">
        <v>2850.7448599999998</v>
      </c>
      <c r="E139">
        <v>0.14299999999999999</v>
      </c>
      <c r="F139">
        <v>-20784.459599999998</v>
      </c>
      <c r="G139">
        <v>1200.4595999999999</v>
      </c>
    </row>
    <row r="140" spans="1:7" x14ac:dyDescent="0.3">
      <c r="A140" s="6" t="s">
        <v>109</v>
      </c>
    </row>
  </sheetData>
  <mergeCells count="1">
    <mergeCell ref="A1:G1"/>
  </mergeCells>
  <conditionalFormatting sqref="E1:E104857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C4BE0-7FB8-41E3-AC29-03194AC5882F}">
  <dimension ref="A1:X38"/>
  <sheetViews>
    <sheetView tabSelected="1" topLeftCell="C13" workbookViewId="0">
      <selection activeCell="V22" sqref="V22"/>
    </sheetView>
  </sheetViews>
  <sheetFormatPr defaultRowHeight="14.4" x14ac:dyDescent="0.3"/>
  <cols>
    <col min="1" max="1" width="15.88671875" bestFit="1" customWidth="1"/>
    <col min="7" max="7" width="13.44140625" customWidth="1"/>
  </cols>
  <sheetData>
    <row r="1" spans="1:24" ht="15" thickBot="1" x14ac:dyDescent="0.35">
      <c r="B1" s="7" t="s">
        <v>17</v>
      </c>
      <c r="C1" s="9" t="s">
        <v>18</v>
      </c>
      <c r="D1" s="18" t="s">
        <v>62</v>
      </c>
      <c r="E1" s="9" t="s">
        <v>63</v>
      </c>
      <c r="O1" t="s">
        <v>119</v>
      </c>
    </row>
    <row r="2" spans="1:24" x14ac:dyDescent="0.3">
      <c r="A2" s="19" t="s">
        <v>54</v>
      </c>
      <c r="B2" s="20">
        <v>2</v>
      </c>
      <c r="C2" s="21">
        <v>8632.7355791308037</v>
      </c>
      <c r="D2" s="22">
        <v>0.49365750528541225</v>
      </c>
      <c r="E2" s="21">
        <v>17487.297340166468</v>
      </c>
      <c r="F2" s="23">
        <v>0</v>
      </c>
      <c r="G2" s="24">
        <v>20304.013339428642</v>
      </c>
      <c r="H2">
        <v>3824.8202345481563</v>
      </c>
      <c r="I2" t="s">
        <v>110</v>
      </c>
      <c r="K2" t="s">
        <v>118</v>
      </c>
      <c r="L2">
        <v>35915.603129850795</v>
      </c>
      <c r="M2">
        <v>30904.077379728267</v>
      </c>
      <c r="N2">
        <v>31747</v>
      </c>
      <c r="O2">
        <f>STDEV(L2:N2)</f>
        <v>2683.379739001693</v>
      </c>
    </row>
    <row r="3" spans="1:24" x14ac:dyDescent="0.3">
      <c r="A3" s="25" t="s">
        <v>53</v>
      </c>
      <c r="B3" s="8">
        <v>4</v>
      </c>
      <c r="C3" s="10">
        <v>9142.6203063735593</v>
      </c>
      <c r="D3" s="15">
        <v>0.37077167019027479</v>
      </c>
      <c r="E3" s="10">
        <v>24658.357262521422</v>
      </c>
      <c r="F3">
        <v>0</v>
      </c>
      <c r="G3" s="26"/>
    </row>
    <row r="4" spans="1:24" ht="15" thickBot="1" x14ac:dyDescent="0.35">
      <c r="A4" s="27" t="s">
        <v>52</v>
      </c>
      <c r="B4" s="28">
        <v>5</v>
      </c>
      <c r="C4" s="29">
        <v>7181.2172520576005</v>
      </c>
      <c r="D4" s="30">
        <v>0.3826638477801268</v>
      </c>
      <c r="E4" s="29">
        <v>18766.385415598041</v>
      </c>
      <c r="F4" s="31">
        <v>0</v>
      </c>
      <c r="G4" s="32"/>
    </row>
    <row r="5" spans="1:24" x14ac:dyDescent="0.3">
      <c r="A5" s="19" t="s">
        <v>50</v>
      </c>
      <c r="B5" s="20">
        <v>1</v>
      </c>
      <c r="C5" s="21">
        <v>8484.2350669382668</v>
      </c>
      <c r="D5" s="22">
        <v>0.40644820295983081</v>
      </c>
      <c r="E5" s="21">
        <v>20874.086796680367</v>
      </c>
      <c r="F5" s="23">
        <v>1</v>
      </c>
      <c r="G5" s="24">
        <v>20574.798105977552</v>
      </c>
      <c r="H5">
        <v>2662.2469449574046</v>
      </c>
      <c r="I5" t="s">
        <v>111</v>
      </c>
    </row>
    <row r="6" spans="1:24" x14ac:dyDescent="0.3">
      <c r="A6" s="25" t="s">
        <v>51</v>
      </c>
      <c r="B6" s="8">
        <v>6</v>
      </c>
      <c r="C6" s="10">
        <v>8524.9749791001905</v>
      </c>
      <c r="D6" s="15">
        <v>0.36945031712473564</v>
      </c>
      <c r="E6" s="10">
        <v>23074.753448437146</v>
      </c>
      <c r="F6">
        <v>1</v>
      </c>
      <c r="G6" s="26"/>
    </row>
    <row r="7" spans="1:24" ht="15" thickBot="1" x14ac:dyDescent="0.35">
      <c r="A7" s="27" t="s">
        <v>49</v>
      </c>
      <c r="B7" s="28">
        <v>8</v>
      </c>
      <c r="C7" s="29">
        <v>8023.4266269472155</v>
      </c>
      <c r="D7" s="30">
        <v>0.45137420718816068</v>
      </c>
      <c r="E7" s="29">
        <v>17775.554072815143</v>
      </c>
      <c r="F7" s="31">
        <v>1</v>
      </c>
      <c r="G7" s="32"/>
    </row>
    <row r="8" spans="1:24" ht="15" thickBot="1" x14ac:dyDescent="0.35">
      <c r="A8" s="19" t="s">
        <v>46</v>
      </c>
      <c r="B8" s="20">
        <v>3</v>
      </c>
      <c r="C8" s="21">
        <v>10423.501984010174</v>
      </c>
      <c r="D8" s="22">
        <v>0.46987315010570818</v>
      </c>
      <c r="E8" s="21">
        <v>22183.651016588585</v>
      </c>
      <c r="F8" s="23">
        <v>2</v>
      </c>
      <c r="G8" s="24">
        <v>19615.920984179353</v>
      </c>
      <c r="H8">
        <v>2678.0662958552512</v>
      </c>
      <c r="I8" t="s">
        <v>112</v>
      </c>
    </row>
    <row r="9" spans="1:24" ht="15" thickBot="1" x14ac:dyDescent="0.35">
      <c r="A9" s="25" t="s">
        <v>48</v>
      </c>
      <c r="B9" s="8">
        <v>7</v>
      </c>
      <c r="C9" s="10">
        <v>8136.1796323988274</v>
      </c>
      <c r="D9" s="15">
        <v>0.41041226215644816</v>
      </c>
      <c r="E9" s="10">
        <v>19824.406779779245</v>
      </c>
      <c r="F9">
        <v>2</v>
      </c>
      <c r="G9" s="26"/>
      <c r="L9" s="24">
        <v>12599.213599716693</v>
      </c>
      <c r="M9" t="s">
        <v>114</v>
      </c>
      <c r="N9" s="24">
        <v>20304.013339428642</v>
      </c>
      <c r="O9" t="s">
        <v>110</v>
      </c>
      <c r="Q9" s="24">
        <v>20304.013339428642</v>
      </c>
      <c r="R9" s="24">
        <v>20574.798105977552</v>
      </c>
      <c r="S9" s="24">
        <v>19615.920984179353</v>
      </c>
      <c r="T9" s="24">
        <v>19533.169180252753</v>
      </c>
      <c r="U9" s="24">
        <v>12599.213599716693</v>
      </c>
      <c r="V9" s="24">
        <v>18791.395906727372</v>
      </c>
      <c r="W9" s="24">
        <v>6555.798217824663</v>
      </c>
      <c r="X9" s="24">
        <v>7064.7767013085986</v>
      </c>
    </row>
    <row r="10" spans="1:24" ht="15" thickBot="1" x14ac:dyDescent="0.35">
      <c r="A10" s="27" t="s">
        <v>47</v>
      </c>
      <c r="B10" s="28">
        <v>12</v>
      </c>
      <c r="C10" s="29">
        <v>7645.5109562104817</v>
      </c>
      <c r="D10" s="30">
        <v>0.45401691331923888</v>
      </c>
      <c r="E10" s="29">
        <v>16839.705156170236</v>
      </c>
      <c r="F10" s="31">
        <v>2</v>
      </c>
      <c r="G10" s="32"/>
      <c r="L10" s="24">
        <v>18791.395906727372</v>
      </c>
      <c r="M10" t="s">
        <v>115</v>
      </c>
      <c r="N10" s="24">
        <v>20574.798105977552</v>
      </c>
      <c r="O10" t="s">
        <v>111</v>
      </c>
      <c r="Q10" t="s">
        <v>110</v>
      </c>
      <c r="R10" t="s">
        <v>111</v>
      </c>
      <c r="S10" t="s">
        <v>112</v>
      </c>
      <c r="T10" t="s">
        <v>113</v>
      </c>
      <c r="U10" t="s">
        <v>114</v>
      </c>
      <c r="V10" t="s">
        <v>115</v>
      </c>
      <c r="W10" t="s">
        <v>116</v>
      </c>
      <c r="X10" t="s">
        <v>117</v>
      </c>
    </row>
    <row r="11" spans="1:24" ht="15" thickBot="1" x14ac:dyDescent="0.35">
      <c r="A11" s="19" t="s">
        <v>45</v>
      </c>
      <c r="B11" s="20">
        <v>9</v>
      </c>
      <c r="C11" s="21">
        <v>7737.0697877050243</v>
      </c>
      <c r="D11" s="22">
        <v>0.3826638477801268</v>
      </c>
      <c r="E11" s="21">
        <v>20218.972428643519</v>
      </c>
      <c r="F11" s="23">
        <v>3</v>
      </c>
      <c r="G11" s="24">
        <v>19533.169180252753</v>
      </c>
      <c r="H11">
        <v>1002.2545736091772</v>
      </c>
      <c r="I11" t="s">
        <v>113</v>
      </c>
      <c r="L11" s="24">
        <v>6555.798217824663</v>
      </c>
      <c r="M11" t="s">
        <v>116</v>
      </c>
      <c r="N11" s="24">
        <v>19615.920984179353</v>
      </c>
      <c r="O11" t="s">
        <v>112</v>
      </c>
    </row>
    <row r="12" spans="1:24" x14ac:dyDescent="0.3">
      <c r="A12" s="25" t="s">
        <v>43</v>
      </c>
      <c r="B12" s="8">
        <v>10</v>
      </c>
      <c r="C12" s="10">
        <v>8953.4269801834471</v>
      </c>
      <c r="D12" s="15">
        <v>0.48705073995771664</v>
      </c>
      <c r="E12" s="10">
        <v>18382.945031478117</v>
      </c>
      <c r="F12">
        <v>3</v>
      </c>
      <c r="G12" s="26"/>
      <c r="L12" s="24">
        <v>7064.7767013085986</v>
      </c>
      <c r="M12" t="s">
        <v>117</v>
      </c>
      <c r="N12" s="24">
        <v>19533.169180252753</v>
      </c>
      <c r="O12" t="s">
        <v>113</v>
      </c>
    </row>
    <row r="13" spans="1:24" ht="15" thickBot="1" x14ac:dyDescent="0.35">
      <c r="A13" s="27" t="s">
        <v>44</v>
      </c>
      <c r="B13" s="28">
        <v>11</v>
      </c>
      <c r="C13" s="29">
        <v>8127.9845518020929</v>
      </c>
      <c r="D13" s="30">
        <v>0.40644820295983081</v>
      </c>
      <c r="E13" s="29">
        <v>19997.590080636623</v>
      </c>
      <c r="F13" s="31">
        <v>3</v>
      </c>
      <c r="G13" s="32"/>
    </row>
    <row r="14" spans="1:24" x14ac:dyDescent="0.3">
      <c r="A14" s="19" t="s">
        <v>34</v>
      </c>
      <c r="B14" s="20">
        <v>22</v>
      </c>
      <c r="C14" s="21">
        <v>53104.922935628587</v>
      </c>
      <c r="D14" s="22">
        <v>2.7431289640591965</v>
      </c>
      <c r="E14" s="21">
        <v>19359.251289828379</v>
      </c>
      <c r="F14" s="23">
        <v>3.5</v>
      </c>
      <c r="G14" s="24">
        <v>12599.213599716693</v>
      </c>
      <c r="H14">
        <v>5860.4515151411697</v>
      </c>
      <c r="I14" t="s">
        <v>114</v>
      </c>
    </row>
    <row r="15" spans="1:24" x14ac:dyDescent="0.3">
      <c r="A15" s="25" t="s">
        <v>35</v>
      </c>
      <c r="B15" s="8">
        <v>23</v>
      </c>
      <c r="C15" s="10">
        <v>47268.518409494995</v>
      </c>
      <c r="D15" s="15">
        <v>5.280126849894291</v>
      </c>
      <c r="E15" s="10">
        <v>8952.1558389153688</v>
      </c>
      <c r="F15">
        <v>3.5</v>
      </c>
      <c r="G15" s="26"/>
    </row>
    <row r="16" spans="1:24" ht="15" thickBot="1" x14ac:dyDescent="0.35">
      <c r="A16" s="27" t="s">
        <v>36</v>
      </c>
      <c r="B16" s="28">
        <v>24</v>
      </c>
      <c r="C16" s="29">
        <v>54600.996126175982</v>
      </c>
      <c r="D16" s="30">
        <v>5.7558139534883708</v>
      </c>
      <c r="E16" s="29">
        <v>9486.2336704063346</v>
      </c>
      <c r="F16" s="31">
        <v>3.5</v>
      </c>
      <c r="G16" s="32"/>
    </row>
    <row r="17" spans="1:18" ht="15" thickBot="1" x14ac:dyDescent="0.35">
      <c r="A17" s="19" t="s">
        <v>31</v>
      </c>
      <c r="B17" s="20">
        <v>13</v>
      </c>
      <c r="C17" s="21">
        <v>53919.250197223562</v>
      </c>
      <c r="D17" s="22">
        <v>2.2410147991543337</v>
      </c>
      <c r="E17" s="21">
        <v>24060.193720081839</v>
      </c>
      <c r="F17" s="23">
        <v>4</v>
      </c>
      <c r="G17" s="24">
        <v>18791.395906727372</v>
      </c>
      <c r="H17">
        <v>4988.9820445191526</v>
      </c>
      <c r="I17" t="s">
        <v>115</v>
      </c>
      <c r="M17" s="24">
        <v>20304.013339428642</v>
      </c>
      <c r="N17">
        <v>3824.8202345481563</v>
      </c>
      <c r="O17" t="s">
        <v>110</v>
      </c>
      <c r="P17" s="24">
        <v>12599.213599716693</v>
      </c>
      <c r="Q17">
        <v>5860.4515151411697</v>
      </c>
      <c r="R17" t="s">
        <v>114</v>
      </c>
    </row>
    <row r="18" spans="1:18" ht="15" thickBot="1" x14ac:dyDescent="0.35">
      <c r="A18" s="25" t="s">
        <v>32</v>
      </c>
      <c r="B18" s="8">
        <v>14</v>
      </c>
      <c r="C18" s="10">
        <v>57059.049323552623</v>
      </c>
      <c r="D18" s="15">
        <v>3.1395348837209296</v>
      </c>
      <c r="E18" s="10">
        <v>18174.363858613062</v>
      </c>
      <c r="F18">
        <v>4</v>
      </c>
      <c r="G18" s="26"/>
      <c r="M18" s="24">
        <v>20574.798105977552</v>
      </c>
      <c r="N18">
        <v>2662.2469449574046</v>
      </c>
      <c r="O18" t="s">
        <v>111</v>
      </c>
      <c r="P18" s="24">
        <v>18791.395906727372</v>
      </c>
      <c r="Q18">
        <v>4988.9820445191526</v>
      </c>
      <c r="R18" t="s">
        <v>115</v>
      </c>
    </row>
    <row r="19" spans="1:18" ht="15" thickBot="1" x14ac:dyDescent="0.35">
      <c r="A19" s="27" t="s">
        <v>33</v>
      </c>
      <c r="B19" s="28">
        <v>15</v>
      </c>
      <c r="C19" s="29">
        <v>49062.722980371844</v>
      </c>
      <c r="D19" s="30">
        <v>3.4698731501057081</v>
      </c>
      <c r="E19" s="29">
        <v>14139.63014148721</v>
      </c>
      <c r="F19" s="31">
        <v>4</v>
      </c>
      <c r="G19" s="32"/>
      <c r="M19" s="24">
        <v>19615.920984179353</v>
      </c>
      <c r="N19">
        <v>2678.0662958552512</v>
      </c>
      <c r="O19" t="s">
        <v>112</v>
      </c>
      <c r="P19" s="24">
        <v>6555.798217824663</v>
      </c>
      <c r="Q19">
        <v>1096.0926967509613</v>
      </c>
      <c r="R19" t="s">
        <v>116</v>
      </c>
    </row>
    <row r="20" spans="1:18" x14ac:dyDescent="0.3">
      <c r="A20" s="19" t="s">
        <v>28</v>
      </c>
      <c r="B20" s="20">
        <v>16</v>
      </c>
      <c r="C20" s="21">
        <v>49872.104934710173</v>
      </c>
      <c r="D20" s="22">
        <v>8.5835095137420723</v>
      </c>
      <c r="E20" s="21">
        <v>5810.2230625906186</v>
      </c>
      <c r="F20" s="23">
        <v>5</v>
      </c>
      <c r="G20" s="24">
        <v>6555.798217824663</v>
      </c>
      <c r="H20">
        <v>1096.0926967509613</v>
      </c>
      <c r="I20" t="s">
        <v>116</v>
      </c>
      <c r="M20" s="24">
        <v>19533.169180252753</v>
      </c>
      <c r="N20">
        <v>1002.2545736091772</v>
      </c>
      <c r="O20" t="s">
        <v>113</v>
      </c>
      <c r="P20" s="24">
        <v>7064.7767013085986</v>
      </c>
      <c r="Q20">
        <v>2017.3562833584588</v>
      </c>
      <c r="R20" t="s">
        <v>117</v>
      </c>
    </row>
    <row r="21" spans="1:18" x14ac:dyDescent="0.3">
      <c r="A21" s="25" t="s">
        <v>29</v>
      </c>
      <c r="B21" s="8">
        <v>17</v>
      </c>
      <c r="C21" s="10">
        <v>53134.830269990234</v>
      </c>
      <c r="D21" s="15">
        <v>6.7996828752642706</v>
      </c>
      <c r="E21" s="10">
        <v>7814.3100560296562</v>
      </c>
      <c r="F21">
        <v>5</v>
      </c>
      <c r="G21" s="26"/>
    </row>
    <row r="22" spans="1:18" ht="15" thickBot="1" x14ac:dyDescent="0.35">
      <c r="A22" s="27" t="s">
        <v>30</v>
      </c>
      <c r="B22" s="28">
        <v>18</v>
      </c>
      <c r="C22" s="29">
        <v>57059.049323552623</v>
      </c>
      <c r="D22" s="30">
        <v>9.4423890063424949</v>
      </c>
      <c r="E22" s="29">
        <v>6042.8615348537114</v>
      </c>
      <c r="F22" s="31">
        <v>5</v>
      </c>
      <c r="G22" s="32"/>
    </row>
    <row r="23" spans="1:18" x14ac:dyDescent="0.3">
      <c r="A23" s="19" t="s">
        <v>25</v>
      </c>
      <c r="B23" s="20">
        <v>19</v>
      </c>
      <c r="C23" s="21">
        <v>57059.049323552623</v>
      </c>
      <c r="D23" s="22">
        <v>7.0639534883720927</v>
      </c>
      <c r="E23" s="21">
        <v>8077.4950482724707</v>
      </c>
      <c r="F23" s="23">
        <v>6</v>
      </c>
      <c r="G23" s="24">
        <v>7064.7767013085986</v>
      </c>
      <c r="H23">
        <v>2017.3562833584588</v>
      </c>
      <c r="I23" t="s">
        <v>117</v>
      </c>
    </row>
    <row r="24" spans="1:18" x14ac:dyDescent="0.3">
      <c r="A24" s="25" t="s">
        <v>26</v>
      </c>
      <c r="B24" s="8">
        <v>20</v>
      </c>
      <c r="C24" s="10">
        <v>57059.049323552623</v>
      </c>
      <c r="D24" s="15">
        <v>6.8128964059196608</v>
      </c>
      <c r="E24" s="10">
        <v>8375.1529340699435</v>
      </c>
      <c r="F24">
        <v>6</v>
      </c>
      <c r="G24" s="26"/>
    </row>
    <row r="25" spans="1:18" ht="15" thickBot="1" x14ac:dyDescent="0.35">
      <c r="A25" s="27" t="s">
        <v>27</v>
      </c>
      <c r="B25" s="28">
        <v>21</v>
      </c>
      <c r="C25" s="29">
        <v>53231.146016084029</v>
      </c>
      <c r="D25" s="30">
        <v>11.226215644820297</v>
      </c>
      <c r="E25" s="29">
        <v>4741.6821215833797</v>
      </c>
      <c r="F25" s="31">
        <v>6</v>
      </c>
      <c r="G25" s="32"/>
    </row>
    <row r="26" spans="1:18" x14ac:dyDescent="0.3">
      <c r="A26" s="19" t="s">
        <v>59</v>
      </c>
      <c r="B26" s="20">
        <v>35</v>
      </c>
      <c r="C26" s="21">
        <v>44854.266504962972</v>
      </c>
      <c r="D26" s="22">
        <v>5</v>
      </c>
      <c r="E26" s="21">
        <v>8970.8533009925941</v>
      </c>
      <c r="F26" s="23">
        <v>7</v>
      </c>
      <c r="G26" s="24">
        <v>9928.4374791492501</v>
      </c>
      <c r="H26">
        <v>861.63731887642712</v>
      </c>
    </row>
    <row r="27" spans="1:18" x14ac:dyDescent="0.3">
      <c r="A27" s="25" t="s">
        <v>60</v>
      </c>
      <c r="B27" s="8">
        <v>36</v>
      </c>
      <c r="C27" s="10">
        <v>53205.477516513791</v>
      </c>
      <c r="D27" s="15">
        <v>5</v>
      </c>
      <c r="E27" s="10">
        <v>10641.095503302759</v>
      </c>
      <c r="F27">
        <v>7</v>
      </c>
      <c r="G27" s="26"/>
    </row>
    <row r="28" spans="1:18" ht="15" thickBot="1" x14ac:dyDescent="0.35">
      <c r="A28" s="27" t="s">
        <v>61</v>
      </c>
      <c r="B28" s="28">
        <v>37</v>
      </c>
      <c r="C28" s="29">
        <v>50866.818165761993</v>
      </c>
      <c r="D28" s="30">
        <v>5</v>
      </c>
      <c r="E28" s="29">
        <v>10173.363633152399</v>
      </c>
      <c r="F28" s="31">
        <v>7</v>
      </c>
      <c r="G28" s="32"/>
    </row>
    <row r="29" spans="1:18" x14ac:dyDescent="0.3">
      <c r="A29" s="19" t="s">
        <v>56</v>
      </c>
      <c r="B29" s="20">
        <v>32</v>
      </c>
      <c r="C29" s="21">
        <v>52721.072896183876</v>
      </c>
      <c r="D29" s="22">
        <v>5</v>
      </c>
      <c r="E29" s="21">
        <v>10544.214579236776</v>
      </c>
      <c r="F29" s="23">
        <v>8</v>
      </c>
      <c r="G29" s="24">
        <v>9237.3818130438376</v>
      </c>
      <c r="H29">
        <v>1254.6490502949498</v>
      </c>
    </row>
    <row r="30" spans="1:18" x14ac:dyDescent="0.3">
      <c r="A30" s="25" t="s">
        <v>57</v>
      </c>
      <c r="B30" s="8">
        <v>33</v>
      </c>
      <c r="C30" s="10">
        <v>45627.618363574285</v>
      </c>
      <c r="D30" s="15">
        <v>5</v>
      </c>
      <c r="E30" s="10">
        <v>9125.5236727148567</v>
      </c>
      <c r="F30">
        <v>8</v>
      </c>
      <c r="G30" s="26"/>
    </row>
    <row r="31" spans="1:18" ht="15" thickBot="1" x14ac:dyDescent="0.35">
      <c r="A31" s="27" t="s">
        <v>58</v>
      </c>
      <c r="B31" s="28">
        <v>34</v>
      </c>
      <c r="C31" s="29">
        <v>40212.035935899403</v>
      </c>
      <c r="D31" s="30">
        <v>5</v>
      </c>
      <c r="E31" s="29">
        <v>8042.4071871798806</v>
      </c>
      <c r="F31" s="31">
        <v>8</v>
      </c>
      <c r="G31" s="32"/>
    </row>
    <row r="32" spans="1:18" x14ac:dyDescent="0.3">
      <c r="A32" s="19" t="s">
        <v>40</v>
      </c>
      <c r="B32" s="20">
        <v>29</v>
      </c>
      <c r="C32" s="21">
        <v>32543.512816587976</v>
      </c>
      <c r="D32" s="22">
        <v>1.1971458773784356</v>
      </c>
      <c r="E32" s="21">
        <v>27184.249999551634</v>
      </c>
      <c r="F32" s="23">
        <v>9</v>
      </c>
      <c r="G32" s="24">
        <v>24149.064081690809</v>
      </c>
      <c r="H32">
        <v>2628.6185553434566</v>
      </c>
    </row>
    <row r="33" spans="1:8" x14ac:dyDescent="0.3">
      <c r="A33" s="25" t="s">
        <v>41</v>
      </c>
      <c r="B33" s="8">
        <v>30</v>
      </c>
      <c r="C33" s="10">
        <v>22926.067656513085</v>
      </c>
      <c r="D33" s="15">
        <v>1.0121564482029601</v>
      </c>
      <c r="E33" s="10">
        <v>22650.715407896994</v>
      </c>
      <c r="F33">
        <v>9</v>
      </c>
      <c r="G33" s="26"/>
    </row>
    <row r="34" spans="1:8" ht="15" thickBot="1" x14ac:dyDescent="0.35">
      <c r="A34" s="27" t="s">
        <v>42</v>
      </c>
      <c r="B34" s="28">
        <v>31</v>
      </c>
      <c r="C34" s="29">
        <v>26472.559431996138</v>
      </c>
      <c r="D34" s="30">
        <v>1.1707188160676532</v>
      </c>
      <c r="E34" s="29">
        <v>22612.226837623792</v>
      </c>
      <c r="F34" s="31">
        <v>9</v>
      </c>
      <c r="G34" s="32"/>
    </row>
    <row r="35" spans="1:8" x14ac:dyDescent="0.3">
      <c r="A35" s="19" t="s">
        <v>37</v>
      </c>
      <c r="B35" s="20">
        <v>26</v>
      </c>
      <c r="C35" s="21">
        <v>32210.293303818486</v>
      </c>
      <c r="D35" s="22">
        <v>1.4746300211416488</v>
      </c>
      <c r="E35" s="21">
        <v>21842.965925026732</v>
      </c>
      <c r="F35" s="23">
        <v>10</v>
      </c>
      <c r="G35" s="24">
        <v>14357.029412986516</v>
      </c>
      <c r="H35">
        <v>6531.5474251240767</v>
      </c>
    </row>
    <row r="36" spans="1:8" x14ac:dyDescent="0.3">
      <c r="A36" s="25" t="s">
        <v>38</v>
      </c>
      <c r="B36" s="8">
        <v>27</v>
      </c>
      <c r="C36" s="10">
        <v>57044.213401782668</v>
      </c>
      <c r="D36" s="15">
        <v>5</v>
      </c>
      <c r="E36" s="10">
        <v>11408.842680356534</v>
      </c>
      <c r="F36">
        <v>10</v>
      </c>
      <c r="G36" s="26"/>
    </row>
    <row r="37" spans="1:8" ht="15" thickBot="1" x14ac:dyDescent="0.35">
      <c r="A37" s="27" t="s">
        <v>39</v>
      </c>
      <c r="B37" s="28">
        <v>28</v>
      </c>
      <c r="C37" s="29">
        <v>49096.398167881409</v>
      </c>
      <c r="D37" s="30">
        <v>5</v>
      </c>
      <c r="E37" s="29">
        <v>9819.2796335762814</v>
      </c>
      <c r="F37" s="31">
        <v>10</v>
      </c>
      <c r="G37" s="32"/>
    </row>
    <row r="38" spans="1:8" ht="15" thickBot="1" x14ac:dyDescent="0.35">
      <c r="A38" s="33" t="s">
        <v>55</v>
      </c>
      <c r="B38" s="34">
        <v>25</v>
      </c>
      <c r="C38" s="35">
        <v>47625.051513617254</v>
      </c>
      <c r="D38" s="36">
        <v>8.0946088794926006</v>
      </c>
      <c r="E38" s="37">
        <v>5883.5519075262064</v>
      </c>
      <c r="F38" s="38">
        <v>11</v>
      </c>
      <c r="G38" s="39">
        <v>5883.5519075262064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End point</vt:lpstr>
      <vt:lpstr>Sheet1</vt:lpstr>
      <vt:lpstr>Sheet2</vt:lpstr>
      <vt:lpstr>matlab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 Doekhie</dc:creator>
  <cp:lastModifiedBy>Aswin</cp:lastModifiedBy>
  <dcterms:created xsi:type="dcterms:W3CDTF">2019-03-11T15:57:25Z</dcterms:created>
  <dcterms:modified xsi:type="dcterms:W3CDTF">2019-05-15T10:55:34Z</dcterms:modified>
</cp:coreProperties>
</file>